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V:\PAGINA WEB\2021\ESTADISTICAS\"/>
    </mc:Choice>
  </mc:AlternateContent>
  <bookViews>
    <workbookView xWindow="0" yWindow="0" windowWidth="28800" windowHeight="11700" activeTab="3"/>
  </bookViews>
  <sheets>
    <sheet name="CRUCEROS" sheetId="1" r:id="rId1"/>
    <sheet name="PAX" sheetId="4" r:id="rId2"/>
    <sheet name="EmbTuristicas" sheetId="5" r:id="rId3"/>
    <sheet name="PAX (EMBTUR)" sheetId="7" r:id="rId4"/>
    <sheet name="Muelle Los Peines" sheetId="9" r:id="rId5"/>
    <sheet name="Resumen Acum" sheetId="8" r:id="rId6"/>
  </sheets>
  <definedNames>
    <definedName name="_xlnm.Print_Area" localSheetId="0">CRUCEROS!$B$1:$P$33</definedName>
    <definedName name="_xlnm.Print_Area" localSheetId="2">EmbTuristicas!$B$1:$P$42</definedName>
    <definedName name="_xlnm.Print_Area" localSheetId="4">'Muelle Los Peines'!$B$1:$P$44</definedName>
    <definedName name="_xlnm.Print_Area" localSheetId="1">PAX!$B$1:$P$39</definedName>
    <definedName name="_xlnm.Print_Area" localSheetId="3">'PAX (EMBTUR)'!$B$1:$P$38</definedName>
  </definedNames>
  <calcPr calcId="162913"/>
</workbook>
</file>

<file path=xl/calcChain.xml><?xml version="1.0" encoding="utf-8"?>
<calcChain xmlns="http://schemas.openxmlformats.org/spreadsheetml/2006/main">
  <c r="N17" i="5" l="1"/>
  <c r="N16" i="5"/>
  <c r="O17" i="9" l="1"/>
  <c r="O16" i="9"/>
  <c r="O15" i="9"/>
  <c r="O14" i="9"/>
  <c r="O13" i="9"/>
  <c r="O12" i="9"/>
  <c r="O11" i="9"/>
  <c r="O10" i="9"/>
  <c r="O9" i="9"/>
  <c r="O8" i="9"/>
  <c r="O10" i="7"/>
  <c r="O9" i="7"/>
  <c r="O8" i="7"/>
  <c r="O9" i="5"/>
  <c r="O8" i="5"/>
  <c r="O9" i="1"/>
  <c r="O8" i="1"/>
  <c r="O7" i="1"/>
  <c r="P17" i="9" l="1"/>
  <c r="P15" i="9"/>
  <c r="P14" i="9"/>
  <c r="P13" i="9"/>
  <c r="P12" i="9"/>
  <c r="P11" i="9"/>
  <c r="P10" i="9"/>
  <c r="P9" i="9"/>
  <c r="P8" i="9"/>
  <c r="P10" i="7"/>
  <c r="P8" i="7"/>
  <c r="P9" i="7"/>
  <c r="O10" i="5"/>
  <c r="P9" i="5"/>
  <c r="P8" i="5"/>
  <c r="P9" i="4"/>
  <c r="O9" i="4"/>
  <c r="P9" i="1"/>
  <c r="P8" i="1"/>
  <c r="P7" i="1"/>
  <c r="O8" i="4" l="1"/>
  <c r="P8" i="4"/>
  <c r="P7" i="4"/>
  <c r="P16" i="9" l="1"/>
  <c r="N23" i="7" l="1"/>
  <c r="N17" i="7"/>
  <c r="N16" i="7"/>
  <c r="N15" i="7"/>
  <c r="N22" i="7"/>
  <c r="N21" i="7"/>
  <c r="L17" i="7"/>
  <c r="L23" i="7" s="1"/>
  <c r="L16" i="7"/>
  <c r="L22" i="7" s="1"/>
  <c r="L15" i="7"/>
  <c r="L21" i="7" s="1"/>
  <c r="P21" i="7" l="1"/>
  <c r="P22" i="7"/>
  <c r="P15" i="7"/>
  <c r="P16" i="7"/>
  <c r="L22" i="1" l="1"/>
  <c r="L21" i="1"/>
  <c r="N20" i="1"/>
  <c r="L20" i="1"/>
  <c r="N16" i="1"/>
  <c r="P15" i="1" s="1"/>
  <c r="L16" i="1"/>
  <c r="L15" i="1"/>
  <c r="L14" i="1"/>
  <c r="N22" i="1"/>
  <c r="N21" i="1"/>
  <c r="P20" i="1" l="1"/>
  <c r="P21" i="1"/>
  <c r="P14" i="1"/>
  <c r="N15" i="4" l="1"/>
  <c r="N23" i="4"/>
  <c r="N17" i="4"/>
  <c r="L23" i="4"/>
  <c r="N22" i="4"/>
  <c r="L22" i="4"/>
  <c r="L21" i="4"/>
  <c r="L17" i="4"/>
  <c r="N16" i="4"/>
  <c r="L16" i="4"/>
  <c r="L15" i="4"/>
  <c r="P22" i="4" l="1"/>
  <c r="P16" i="4"/>
  <c r="P21" i="4"/>
  <c r="P15" i="4"/>
  <c r="P10" i="5" l="1"/>
  <c r="N22" i="5"/>
  <c r="L18" i="5"/>
  <c r="L24" i="5" s="1"/>
  <c r="L17" i="5"/>
  <c r="L23" i="5" s="1"/>
  <c r="L16" i="5"/>
  <c r="L22" i="5" s="1"/>
  <c r="N23" i="5"/>
  <c r="N18" i="5" l="1"/>
  <c r="P17" i="5" l="1"/>
  <c r="P16" i="5"/>
  <c r="E17" i="8" l="1"/>
  <c r="E16" i="8"/>
  <c r="N24" i="5"/>
  <c r="P23" i="5" l="1"/>
  <c r="P22" i="5"/>
  <c r="F37" i="8"/>
  <c r="F36" i="8"/>
  <c r="F35" i="8"/>
  <c r="F34" i="8"/>
  <c r="F33" i="8"/>
  <c r="F32" i="8" l="1"/>
  <c r="F31" i="8" l="1"/>
  <c r="F30" i="8" l="1"/>
  <c r="F29" i="8" l="1"/>
  <c r="F27" i="8" l="1"/>
  <c r="F28" i="8"/>
  <c r="F26" i="8"/>
  <c r="E37" i="8"/>
  <c r="E36" i="8"/>
  <c r="E35" i="8"/>
  <c r="E34" i="8"/>
  <c r="E33" i="8"/>
  <c r="E32" i="8"/>
  <c r="E31" i="8"/>
  <c r="E30" i="8"/>
  <c r="E29" i="8"/>
  <c r="E28" i="8"/>
  <c r="E27" i="8"/>
  <c r="E26" i="8"/>
  <c r="D37" i="8"/>
  <c r="D36" i="8"/>
  <c r="D35" i="8"/>
  <c r="D34" i="8"/>
  <c r="D33" i="8"/>
  <c r="D32" i="8"/>
  <c r="D31" i="8"/>
  <c r="D30" i="8"/>
  <c r="J30" i="8" s="1"/>
  <c r="D29" i="8"/>
  <c r="D28" i="8"/>
  <c r="D27" i="8"/>
  <c r="D26" i="8"/>
  <c r="C37" i="8"/>
  <c r="C36" i="8"/>
  <c r="C35" i="8"/>
  <c r="C34" i="8"/>
  <c r="C33" i="8"/>
  <c r="C32" i="8"/>
  <c r="C31" i="8"/>
  <c r="C30" i="8"/>
  <c r="C29" i="8"/>
  <c r="C28" i="8"/>
  <c r="C27" i="8"/>
  <c r="C26" i="8"/>
  <c r="J34" i="8"/>
  <c r="I28" i="8" l="1"/>
  <c r="I31" i="8"/>
  <c r="G32" i="8"/>
  <c r="G26" i="8"/>
  <c r="E38" i="8"/>
  <c r="F38" i="8"/>
  <c r="J37" i="8"/>
  <c r="J36" i="8"/>
  <c r="J35" i="8"/>
  <c r="J33" i="8"/>
  <c r="J32" i="8"/>
  <c r="J31" i="8"/>
  <c r="D38" i="8"/>
  <c r="J29" i="8"/>
  <c r="J28" i="8"/>
  <c r="J27" i="8"/>
  <c r="J26" i="8"/>
  <c r="G37" i="8"/>
  <c r="G36" i="8"/>
  <c r="I35" i="8"/>
  <c r="I34" i="8"/>
  <c r="G33" i="8"/>
  <c r="I30" i="8"/>
  <c r="G29" i="8"/>
  <c r="C38" i="8"/>
  <c r="I27" i="8"/>
  <c r="G30" i="8"/>
  <c r="G27" i="8"/>
  <c r="G35" i="8"/>
  <c r="G28" i="8"/>
  <c r="G31" i="8"/>
  <c r="G34" i="8"/>
  <c r="H27" i="8"/>
  <c r="H29" i="8"/>
  <c r="H31" i="8"/>
  <c r="H33" i="8"/>
  <c r="H35" i="8"/>
  <c r="H36" i="8"/>
  <c r="I26" i="8"/>
  <c r="I29" i="8"/>
  <c r="I32" i="8"/>
  <c r="I33" i="8"/>
  <c r="I36" i="8"/>
  <c r="I37" i="8"/>
  <c r="H26" i="8"/>
  <c r="H28" i="8"/>
  <c r="H30" i="8"/>
  <c r="H32" i="8"/>
  <c r="H34" i="8"/>
  <c r="H37" i="8"/>
  <c r="J38" i="8" l="1"/>
  <c r="G38" i="8"/>
  <c r="I38" i="8"/>
  <c r="H38" i="8"/>
  <c r="D10" i="8"/>
  <c r="D9" i="8"/>
  <c r="D8" i="8"/>
  <c r="D7" i="8"/>
  <c r="F17" i="8" l="1"/>
  <c r="F16" i="8"/>
  <c r="F15" i="8"/>
  <c r="F14" i="8"/>
  <c r="F13" i="8"/>
  <c r="F12" i="8"/>
  <c r="F11" i="8"/>
  <c r="F10" i="8"/>
  <c r="F8" i="8"/>
  <c r="F9" i="8"/>
  <c r="J9" i="8" s="1"/>
  <c r="F7" i="8"/>
  <c r="F6" i="8"/>
  <c r="E15" i="8"/>
  <c r="E14" i="8"/>
  <c r="E13" i="8"/>
  <c r="E12" i="8"/>
  <c r="E11" i="8"/>
  <c r="E9" i="8"/>
  <c r="E10" i="8"/>
  <c r="E8" i="8"/>
  <c r="E7" i="8"/>
  <c r="E6" i="8"/>
  <c r="D17" i="8"/>
  <c r="D16" i="8"/>
  <c r="D15" i="8"/>
  <c r="D14" i="8"/>
  <c r="D13" i="8"/>
  <c r="D12" i="8"/>
  <c r="D11" i="8"/>
  <c r="D6" i="8"/>
  <c r="C17" i="8"/>
  <c r="C16" i="8"/>
  <c r="C15" i="8"/>
  <c r="C14" i="8"/>
  <c r="C13" i="8"/>
  <c r="C12" i="8"/>
  <c r="C11" i="8"/>
  <c r="C10" i="8"/>
  <c r="C9" i="8"/>
  <c r="C8" i="8"/>
  <c r="C7" i="8"/>
  <c r="C6" i="8"/>
  <c r="G10" i="8" l="1"/>
  <c r="I9" i="8"/>
  <c r="D18" i="8"/>
  <c r="F18" i="8"/>
  <c r="J11" i="8"/>
  <c r="J6" i="8"/>
  <c r="E18" i="8"/>
  <c r="I10" i="8"/>
  <c r="I15" i="8"/>
  <c r="H13" i="8"/>
  <c r="H9" i="8"/>
  <c r="I7" i="8"/>
  <c r="I6" i="8"/>
  <c r="G17" i="8"/>
  <c r="J8" i="8"/>
  <c r="H11" i="8"/>
  <c r="H12" i="8"/>
  <c r="J10" i="8"/>
  <c r="J13" i="8"/>
  <c r="J14" i="8"/>
  <c r="J7" i="8"/>
  <c r="H15" i="8"/>
  <c r="H6" i="8"/>
  <c r="H14" i="8"/>
  <c r="J12" i="8"/>
  <c r="H7" i="8"/>
  <c r="H8" i="8"/>
  <c r="H10" i="8"/>
  <c r="G9" i="8"/>
  <c r="I11" i="8"/>
  <c r="I12" i="8"/>
  <c r="I13" i="8"/>
  <c r="C18" i="8"/>
  <c r="I14" i="8"/>
  <c r="G6" i="8"/>
  <c r="G7" i="8"/>
  <c r="G8" i="8"/>
  <c r="G11" i="8"/>
  <c r="G12" i="8"/>
  <c r="I17" i="8"/>
  <c r="G13" i="8"/>
  <c r="I8" i="8"/>
  <c r="G14" i="8"/>
  <c r="J17" i="8"/>
  <c r="H17" i="8"/>
  <c r="J16" i="8"/>
  <c r="H16" i="8"/>
  <c r="G16" i="8"/>
  <c r="I16" i="8"/>
  <c r="J15" i="8"/>
  <c r="G15" i="8"/>
  <c r="J18" i="8" l="1"/>
  <c r="I18" i="8"/>
  <c r="H18" i="8"/>
  <c r="G18" i="8"/>
  <c r="F53" i="5" l="1"/>
  <c r="F54" i="5"/>
  <c r="F55" i="5"/>
  <c r="G49" i="4" l="1"/>
  <c r="F51" i="4"/>
  <c r="F52" i="4"/>
  <c r="F53" i="4"/>
  <c r="F51" i="1"/>
  <c r="F52" i="1"/>
  <c r="F53" i="1"/>
</calcChain>
</file>

<file path=xl/sharedStrings.xml><?xml version="1.0" encoding="utf-8"?>
<sst xmlns="http://schemas.openxmlformats.org/spreadsheetml/2006/main" count="187" uniqueCount="73">
  <si>
    <t>E</t>
  </si>
  <si>
    <t>F</t>
  </si>
  <si>
    <t>M</t>
  </si>
  <si>
    <t>A</t>
  </si>
  <si>
    <t>J</t>
  </si>
  <si>
    <t>S</t>
  </si>
  <si>
    <t>O</t>
  </si>
  <si>
    <t>N</t>
  </si>
  <si>
    <t>D</t>
  </si>
  <si>
    <t>PLAN</t>
  </si>
  <si>
    <t>Acumulado 1er. Semestre</t>
  </si>
  <si>
    <t>REAL 2009</t>
  </si>
  <si>
    <t>Total Año</t>
  </si>
  <si>
    <t>%</t>
  </si>
  <si>
    <t>Var.</t>
  </si>
  <si>
    <t>MOVIMIENTO DE PASAJEROS</t>
  </si>
  <si>
    <t xml:space="preserve">Análisis acum. </t>
  </si>
  <si>
    <t>Análisis Acumulado</t>
  </si>
  <si>
    <t>VISITANTES</t>
  </si>
  <si>
    <t>Análisis  Acumulado</t>
  </si>
  <si>
    <t>AÑO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</si>
  <si>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</si>
  <si>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</si>
  <si>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</si>
  <si>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</si>
  <si>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</si>
  <si>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</si>
  <si>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</si>
  <si>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</si>
  <si>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</si>
  <si>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</si>
  <si>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</si>
  <si>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</si>
  <si>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Anual</t>
  </si>
  <si>
    <t xml:space="preserve">Análisis  Acum. </t>
  </si>
  <si>
    <t>​</t>
  </si>
  <si>
    <t>Totales</t>
  </si>
  <si>
    <t>Diferencia</t>
  </si>
  <si>
    <t>TOTALES</t>
  </si>
  <si>
    <t>​​​​​​​​​​​​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</si>
  <si>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</si>
  <si>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</si>
  <si>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</si>
  <si>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</si>
  <si>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</si>
  <si>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</si>
  <si>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</si>
  <si>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</si>
  <si>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</si>
  <si>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</si>
  <si>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</si>
  <si>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</si>
  <si>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</si>
  <si>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Arribos</t>
  </si>
  <si>
    <t>Pasajeros</t>
  </si>
  <si>
    <t>Recorridos</t>
  </si>
  <si>
    <t>visitantes</t>
  </si>
  <si>
    <t>ATRAQUES</t>
  </si>
  <si>
    <t>RECORRIDOS (ATRAQUE Y DESATRAQUES) DE EMBARCACIONES TURISTICAS</t>
  </si>
  <si>
    <t>ARRIBO DE CRUCEROS</t>
  </si>
  <si>
    <t>PASAJEROS DE MUELLE LOS PEINES</t>
  </si>
  <si>
    <t>PASAJEROS DE EMBARCACIONES TURISTICAS</t>
  </si>
  <si>
    <t>REAL 2020</t>
  </si>
  <si>
    <t>Preliminar 2021</t>
  </si>
  <si>
    <t>REAL 2021</t>
  </si>
  <si>
    <t>Real 2021</t>
  </si>
  <si>
    <t>TOTAL ANUAL</t>
  </si>
  <si>
    <t>MOVIMIENTO PORTUARIO 2020-2020</t>
  </si>
  <si>
    <t>Enero - Diciembre</t>
  </si>
  <si>
    <t>Al mes de Enero-Diciembre</t>
  </si>
  <si>
    <t>Enero-Diciembre</t>
  </si>
  <si>
    <t>al mes de Enero-Diciembre</t>
  </si>
  <si>
    <t>Ene-Diciembre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</si>
</sst>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_(* #,##0.00_);_(* \(#,##0.00\);_(* &quot;-&quot;??_);_(@_)"/>
    <numFmt numFmtId="167" formatCode="_(* #,##0_);_(* \(#,##0\);_(* &quot;-&quot;??_);_(@_)"/>
    <numFmt numFmtId="168" formatCode="0.0%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sz val="14"/>
      <color indexed="9"/>
      <name val="Arial"/>
      <family val="2"/>
    </font>
    <font>
      <sz val="12"/>
      <color indexed="9"/>
      <name val="Arial"/>
      <family val="2"/>
    </font>
    <font>
      <b/>
      <sz val="18"/>
      <name val="Arial"/>
      <family val="2"/>
    </font>
    <font>
      <sz val="11"/>
      <color rgb="FF366092"/>
      <name val="Calibri"/>
      <family val="2"/>
    </font>
    <font>
      <sz val="10"/>
      <name val="Soberana Sans"/>
      <family val="3"/>
    </font>
    <font>
      <b/>
      <sz val="18"/>
      <name val="Soberana Sans"/>
      <family val="3"/>
    </font>
    <font>
      <b/>
      <sz val="12"/>
      <name val="Soberana Sans"/>
      <family val="3"/>
    </font>
    <font>
      <b/>
      <sz val="14"/>
      <name val="Soberana Sans"/>
      <family val="3"/>
    </font>
    <font>
      <i/>
      <sz val="8"/>
      <name val="Soberana Sans"/>
      <family val="3"/>
    </font>
    <font>
      <b/>
      <sz val="12"/>
      <color rgb="FF002060"/>
      <name val="Arial"/>
      <family val="2"/>
    </font>
    <font>
      <sz val="12"/>
      <color theme="0"/>
      <name val="Arial"/>
      <family val="2"/>
    </font>
    <font>
      <i/>
      <u/>
      <sz val="9"/>
      <name val="Soberana Sans"/>
      <family val="3"/>
    </font>
    <font>
      <b/>
      <sz val="18"/>
      <name val="Montserrat"/>
    </font>
    <font>
      <b/>
      <i/>
      <sz val="18"/>
      <name val="Montserrat"/>
    </font>
    <font>
      <b/>
      <sz val="12"/>
      <name val="Montserrat"/>
    </font>
    <font>
      <b/>
      <sz val="10"/>
      <name val="Montserrat"/>
    </font>
    <font>
      <b/>
      <sz val="12"/>
      <color rgb="FF00B050"/>
      <name val="Montserrat"/>
    </font>
    <font>
      <sz val="10"/>
      <name val="Montserrat"/>
    </font>
    <font>
      <sz val="12"/>
      <name val="Montserrat"/>
    </font>
    <font>
      <b/>
      <sz val="14"/>
      <color theme="0"/>
      <name val="Montserrat"/>
    </font>
    <font>
      <b/>
      <sz val="10"/>
      <color theme="0"/>
      <name val="Montserrat"/>
    </font>
    <font>
      <b/>
      <sz val="16"/>
      <name val="Montserrat"/>
    </font>
    <font>
      <sz val="9"/>
      <name val="Montserrat"/>
    </font>
    <font>
      <sz val="10"/>
      <color theme="0"/>
      <name val="Montserrat"/>
    </font>
    <font>
      <sz val="12"/>
      <color theme="0"/>
      <name val="Montserrat"/>
    </font>
    <font>
      <b/>
      <sz val="12"/>
      <color rgb="FF002060"/>
      <name val="Montserrat"/>
    </font>
    <font>
      <b/>
      <sz val="16"/>
      <color rgb="FF002060"/>
      <name val="Montserrat"/>
    </font>
    <font>
      <sz val="11"/>
      <color rgb="FF002060"/>
      <name val="Montserrat"/>
    </font>
    <font>
      <b/>
      <sz val="14"/>
      <name val="Montserrat"/>
    </font>
    <font>
      <sz val="10"/>
      <color rgb="FFFFFFFF"/>
      <name val="Montserrat"/>
    </font>
    <font>
      <sz val="8"/>
      <color rgb="FF333333"/>
      <name val="Montserrat"/>
    </font>
    <font>
      <i/>
      <sz val="8"/>
      <color rgb="FF333333"/>
      <name val="Montserrat"/>
    </font>
    <font>
      <b/>
      <sz val="8"/>
      <color theme="0"/>
      <name val="Montserrat"/>
    </font>
    <font>
      <sz val="9"/>
      <color rgb="FF333333"/>
      <name val="Montserrat"/>
    </font>
    <font>
      <b/>
      <sz val="11"/>
      <color rgb="FF3F3F3F"/>
      <name val="Calibri"/>
      <family val="2"/>
      <scheme val="minor"/>
    </font>
    <font>
      <b/>
      <sz val="12"/>
      <color rgb="FF285C4D"/>
      <name val="Montserrat"/>
    </font>
    <font>
      <b/>
      <sz val="12"/>
      <color rgb="FFB38E5D"/>
      <name val="Montserrat"/>
    </font>
    <font>
      <b/>
      <sz val="12"/>
      <color rgb="FF9D2449"/>
      <name val="Montserrat"/>
    </font>
    <font>
      <b/>
      <sz val="10"/>
      <color rgb="FF002060"/>
      <name val="Montserrat"/>
    </font>
    <font>
      <b/>
      <sz val="10"/>
      <color rgb="FF285C4D"/>
      <name val="Montserrat"/>
    </font>
    <font>
      <b/>
      <sz val="10"/>
      <color rgb="FFB38E5D"/>
      <name val="Montserrat"/>
    </font>
    <font>
      <b/>
      <sz val="10"/>
      <color rgb="FF9D2449"/>
      <name val="Montserrat"/>
    </font>
    <font>
      <sz val="10"/>
      <color rgb="FF9D2449"/>
      <name val="Montserrat"/>
    </font>
    <font>
      <b/>
      <sz val="12"/>
      <color rgb="FF285C4D"/>
      <name val="Soberana Sans"/>
      <family val="3"/>
    </font>
    <font>
      <b/>
      <sz val="12"/>
      <color rgb="FFB38E5D"/>
      <name val="Soberana Sans"/>
      <family val="3"/>
    </font>
    <font>
      <b/>
      <sz val="12"/>
      <color rgb="FF9D2449"/>
      <name val="Soberana Sans"/>
      <family val="3"/>
    </font>
    <font>
      <b/>
      <sz val="11"/>
      <name val="Montserrat"/>
    </font>
    <font>
      <b/>
      <sz val="11"/>
      <color rgb="FF285C4D"/>
      <name val="Montserrat"/>
    </font>
    <font>
      <b/>
      <sz val="11"/>
      <color rgb="FFB38E5D"/>
      <name val="Montserrat"/>
    </font>
    <font>
      <b/>
      <sz val="11"/>
      <color rgb="FF9D2449"/>
      <name val="Montserrat"/>
    </font>
    <font>
      <sz val="11"/>
      <color rgb="FF9D2449"/>
      <name val="Montserrat"/>
    </font>
    <font>
      <sz val="11"/>
      <name val="Montserrat"/>
    </font>
    <font>
      <b/>
      <sz val="11"/>
      <color rgb="FF002060"/>
      <name val="Montserrat"/>
    </font>
    <font>
      <b/>
      <sz val="11"/>
      <color rgb="FF285C2B"/>
      <name val="Montserrat"/>
    </font>
    <font>
      <b/>
      <sz val="12"/>
      <color rgb="FF285C2B"/>
      <name val="Soberana Sans"/>
      <family val="3"/>
    </font>
    <font>
      <b/>
      <sz val="12"/>
      <color rgb="FF285C2B"/>
      <name val="Montserrat"/>
    </font>
    <font>
      <sz val="10"/>
      <color rgb="FF3F3F3F"/>
      <name val="Montserrat"/>
    </font>
    <font>
      <b/>
      <sz val="12"/>
      <color rgb="FF990033"/>
      <name val="Montserrat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lightHorizontal">
        <fgColor theme="0" tint="-0.14996795556505021"/>
        <bgColor auto="1"/>
      </patternFill>
    </fill>
    <fill>
      <patternFill patternType="solid">
        <fgColor rgb="FFFFFFFF"/>
        <bgColor indexed="64"/>
      </patternFill>
    </fill>
    <fill>
      <patternFill patternType="solid">
        <fgColor rgb="FF535353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F2F2"/>
      </patternFill>
    </fill>
    <fill>
      <patternFill patternType="solid">
        <fgColor rgb="FF285C4D"/>
        <bgColor indexed="64"/>
      </patternFill>
    </fill>
    <fill>
      <patternFill patternType="solid">
        <fgColor rgb="FFB38E5D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  <border>
      <left style="medium">
        <color rgb="FFE9E9E9"/>
      </left>
      <right style="medium">
        <color rgb="FFFFFFFF"/>
      </right>
      <top style="medium">
        <color rgb="FFE9E9E9"/>
      </top>
      <bottom style="medium">
        <color rgb="FFFFFFFF"/>
      </bottom>
      <diagonal/>
    </border>
    <border>
      <left style="medium">
        <color rgb="FFFFFFFF"/>
      </left>
      <right/>
      <top style="medium">
        <color rgb="FFE9E9E9"/>
      </top>
      <bottom style="medium">
        <color rgb="FFFFFFFF"/>
      </bottom>
      <diagonal/>
    </border>
    <border>
      <left/>
      <right style="medium">
        <color rgb="FFFFFFFF"/>
      </right>
      <top style="medium">
        <color rgb="FFE9E9E9"/>
      </top>
      <bottom style="medium">
        <color rgb="FFFFFFFF"/>
      </bottom>
      <diagonal/>
    </border>
    <border>
      <left/>
      <right/>
      <top style="medium">
        <color rgb="FFE9E9E9"/>
      </top>
      <bottom style="medium">
        <color rgb="FFFFFFFF"/>
      </bottom>
      <diagonal/>
    </border>
    <border>
      <left/>
      <right style="medium">
        <color rgb="FFE9E9E9"/>
      </right>
      <top style="medium">
        <color rgb="FFE9E9E9"/>
      </top>
      <bottom style="medium">
        <color rgb="FFFFFFFF"/>
      </bottom>
      <diagonal/>
    </border>
    <border>
      <left style="medium">
        <color rgb="FFE9E9E9"/>
      </left>
      <right style="medium">
        <color rgb="FFFFFFFF"/>
      </right>
      <top style="medium">
        <color rgb="FFFFFFFF"/>
      </top>
      <bottom/>
      <diagonal/>
    </border>
    <border>
      <left/>
      <right style="medium">
        <color rgb="FFE9E9E9"/>
      </right>
      <top style="medium">
        <color rgb="FFFFFFFF"/>
      </top>
      <bottom style="medium">
        <color rgb="FFFFFFFF"/>
      </bottom>
      <diagonal/>
    </border>
    <border>
      <left style="medium">
        <color rgb="FFE9E9E9"/>
      </left>
      <right style="medium">
        <color rgb="FFFFFFFF"/>
      </right>
      <top/>
      <bottom style="medium">
        <color rgb="FFE9E9E9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1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42" fillId="11" borderId="28" applyNumberFormat="0" applyAlignment="0" applyProtection="0"/>
  </cellStyleXfs>
  <cellXfs count="255">
    <xf numFmtId="0" fontId="0" fillId="0" borderId="0" xfId="0"/>
    <xf numFmtId="164" fontId="0" fillId="0" borderId="0" xfId="0" applyNumberFormat="1"/>
    <xf numFmtId="0" fontId="0" fillId="0" borderId="0" xfId="0" applyBorder="1"/>
    <xf numFmtId="0" fontId="0" fillId="0" borderId="0" xfId="0" applyAlignment="1">
      <alignment horizontal="right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1" fontId="8" fillId="0" borderId="0" xfId="0" applyNumberFormat="1" applyFont="1"/>
    <xf numFmtId="164" fontId="8" fillId="0" borderId="0" xfId="0" applyNumberFormat="1" applyFont="1"/>
    <xf numFmtId="165" fontId="0" fillId="0" borderId="0" xfId="0" applyNumberFormat="1"/>
    <xf numFmtId="43" fontId="0" fillId="0" borderId="0" xfId="0" applyNumberFormat="1"/>
    <xf numFmtId="0" fontId="5" fillId="2" borderId="13" xfId="0" applyFont="1" applyFill="1" applyBorder="1"/>
    <xf numFmtId="0" fontId="5" fillId="0" borderId="5" xfId="0" applyFont="1" applyBorder="1"/>
    <xf numFmtId="0" fontId="6" fillId="0" borderId="15" xfId="0" applyFont="1" applyBorder="1"/>
    <xf numFmtId="0" fontId="0" fillId="0" borderId="15" xfId="0" applyBorder="1" applyAlignment="1">
      <alignment horizontal="right"/>
    </xf>
    <xf numFmtId="3" fontId="0" fillId="0" borderId="0" xfId="0" applyNumberFormat="1"/>
    <xf numFmtId="3" fontId="11" fillId="0" borderId="0" xfId="0" applyNumberFormat="1" applyFont="1"/>
    <xf numFmtId="0" fontId="3" fillId="0" borderId="0" xfId="0" applyFont="1" applyBorder="1" applyAlignment="1"/>
    <xf numFmtId="165" fontId="0" fillId="0" borderId="0" xfId="1" applyNumberFormat="1" applyFont="1"/>
    <xf numFmtId="9" fontId="0" fillId="0" borderId="0" xfId="2" applyFont="1"/>
    <xf numFmtId="0" fontId="10" fillId="0" borderId="0" xfId="0" applyFont="1" applyBorder="1" applyAlignment="1"/>
    <xf numFmtId="1" fontId="0" fillId="0" borderId="0" xfId="0" applyNumberFormat="1"/>
    <xf numFmtId="0" fontId="12" fillId="0" borderId="0" xfId="0" applyFont="1"/>
    <xf numFmtId="0" fontId="12" fillId="0" borderId="0" xfId="0" applyFont="1" applyBorder="1"/>
    <xf numFmtId="0" fontId="13" fillId="0" borderId="15" xfId="0" applyFont="1" applyBorder="1"/>
    <xf numFmtId="0" fontId="12" fillId="0" borderId="15" xfId="0" applyFont="1" applyBorder="1" applyAlignment="1">
      <alignment horizontal="right"/>
    </xf>
    <xf numFmtId="0" fontId="12" fillId="0" borderId="0" xfId="0" applyFont="1" applyAlignment="1">
      <alignment horizontal="right"/>
    </xf>
    <xf numFmtId="0" fontId="16" fillId="0" borderId="0" xfId="0" applyFont="1" applyFill="1" applyBorder="1" applyAlignment="1">
      <alignment vertical="center"/>
    </xf>
    <xf numFmtId="164" fontId="12" fillId="0" borderId="0" xfId="0" applyNumberFormat="1" applyFont="1"/>
    <xf numFmtId="0" fontId="12" fillId="2" borderId="0" xfId="0" applyFont="1" applyFill="1" applyBorder="1"/>
    <xf numFmtId="0" fontId="13" fillId="0" borderId="0" xfId="0" applyFont="1" applyBorder="1" applyAlignment="1"/>
    <xf numFmtId="0" fontId="14" fillId="0" borderId="15" xfId="0" applyFont="1" applyBorder="1"/>
    <xf numFmtId="0" fontId="15" fillId="0" borderId="0" xfId="0" applyFont="1" applyFill="1" applyBorder="1"/>
    <xf numFmtId="0" fontId="17" fillId="0" borderId="0" xfId="0" applyFont="1" applyFill="1" applyBorder="1" applyAlignment="1"/>
    <xf numFmtId="0" fontId="12" fillId="0" borderId="0" xfId="0" applyFont="1" applyBorder="1" applyAlignment="1">
      <alignment horizontal="right"/>
    </xf>
    <xf numFmtId="0" fontId="18" fillId="2" borderId="13" xfId="0" applyFont="1" applyFill="1" applyBorder="1"/>
    <xf numFmtId="0" fontId="3" fillId="0" borderId="0" xfId="0" applyFont="1"/>
    <xf numFmtId="0" fontId="6" fillId="0" borderId="0" xfId="0" applyFont="1" applyFill="1" applyBorder="1" applyAlignment="1"/>
    <xf numFmtId="165" fontId="6" fillId="0" borderId="0" xfId="0" applyNumberFormat="1" applyFont="1" applyFill="1" applyBorder="1" applyAlignment="1"/>
    <xf numFmtId="0" fontId="3" fillId="2" borderId="0" xfId="0" applyFont="1" applyFill="1"/>
    <xf numFmtId="0" fontId="5" fillId="0" borderId="0" xfId="0" applyFont="1" applyFill="1" applyBorder="1" applyAlignment="1"/>
    <xf numFmtId="0" fontId="22" fillId="3" borderId="2" xfId="0" applyFont="1" applyFill="1" applyBorder="1"/>
    <xf numFmtId="0" fontId="22" fillId="3" borderId="9" xfId="0" applyFont="1" applyFill="1" applyBorder="1"/>
    <xf numFmtId="0" fontId="22" fillId="3" borderId="5" xfId="0" applyFont="1" applyFill="1" applyBorder="1"/>
    <xf numFmtId="0" fontId="24" fillId="0" borderId="5" xfId="0" applyFont="1" applyBorder="1"/>
    <xf numFmtId="0" fontId="22" fillId="3" borderId="4" xfId="0" applyFont="1" applyFill="1" applyBorder="1"/>
    <xf numFmtId="0" fontId="26" fillId="0" borderId="0" xfId="0" applyFont="1"/>
    <xf numFmtId="0" fontId="26" fillId="0" borderId="5" xfId="0" applyFont="1" applyBorder="1"/>
    <xf numFmtId="0" fontId="26" fillId="2" borderId="13" xfId="0" applyFont="1" applyFill="1" applyBorder="1"/>
    <xf numFmtId="0" fontId="26" fillId="2" borderId="5" xfId="0" applyFont="1" applyFill="1" applyBorder="1"/>
    <xf numFmtId="0" fontId="25" fillId="0" borderId="0" xfId="0" applyFont="1"/>
    <xf numFmtId="43" fontId="25" fillId="0" borderId="0" xfId="0" applyNumberFormat="1" applyFont="1"/>
    <xf numFmtId="0" fontId="29" fillId="0" borderId="3" xfId="0" applyFont="1" applyFill="1" applyBorder="1"/>
    <xf numFmtId="0" fontId="25" fillId="0" borderId="0" xfId="0" applyFont="1" applyBorder="1" applyAlignment="1"/>
    <xf numFmtId="164" fontId="25" fillId="0" borderId="0" xfId="0" applyNumberFormat="1" applyFont="1"/>
    <xf numFmtId="165" fontId="25" fillId="0" borderId="0" xfId="0" applyNumberFormat="1" applyFont="1"/>
    <xf numFmtId="43" fontId="30" fillId="0" borderId="0" xfId="0" applyNumberFormat="1" applyFont="1"/>
    <xf numFmtId="43" fontId="26" fillId="0" borderId="0" xfId="0" applyNumberFormat="1" applyFont="1" applyBorder="1" applyAlignment="1">
      <alignment vertical="center"/>
    </xf>
    <xf numFmtId="0" fontId="31" fillId="2" borderId="0" xfId="0" applyFont="1" applyFill="1" applyBorder="1"/>
    <xf numFmtId="0" fontId="23" fillId="2" borderId="0" xfId="0" applyFont="1" applyFill="1" applyBorder="1"/>
    <xf numFmtId="165" fontId="32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vertical="top" wrapText="1"/>
    </xf>
    <xf numFmtId="0" fontId="32" fillId="2" borderId="0" xfId="0" applyFont="1" applyFill="1" applyBorder="1" applyAlignment="1">
      <alignment vertical="top" wrapText="1"/>
    </xf>
    <xf numFmtId="0" fontId="22" fillId="0" borderId="0" xfId="0" applyFont="1"/>
    <xf numFmtId="0" fontId="25" fillId="0" borderId="0" xfId="0" applyFont="1" applyAlignment="1">
      <alignment horizontal="right"/>
    </xf>
    <xf numFmtId="165" fontId="25" fillId="0" borderId="0" xfId="1" applyNumberFormat="1" applyFont="1"/>
    <xf numFmtId="165" fontId="22" fillId="2" borderId="5" xfId="1" applyNumberFormat="1" applyFont="1" applyFill="1" applyBorder="1" applyAlignment="1">
      <alignment vertical="center"/>
    </xf>
    <xf numFmtId="49" fontId="34" fillId="0" borderId="3" xfId="1" applyNumberFormat="1" applyFont="1" applyFill="1" applyBorder="1" applyAlignment="1">
      <alignment horizontal="right"/>
    </xf>
    <xf numFmtId="0" fontId="26" fillId="0" borderId="0" xfId="0" applyFont="1" applyBorder="1" applyAlignment="1">
      <alignment vertical="center"/>
    </xf>
    <xf numFmtId="165" fontId="26" fillId="0" borderId="0" xfId="1" applyNumberFormat="1" applyFont="1" applyBorder="1" applyAlignment="1">
      <alignment vertical="center"/>
    </xf>
    <xf numFmtId="165" fontId="22" fillId="0" borderId="0" xfId="1" applyNumberFormat="1" applyFont="1" applyBorder="1" applyAlignment="1">
      <alignment vertical="center"/>
    </xf>
    <xf numFmtId="165" fontId="33" fillId="0" borderId="0" xfId="1" applyNumberFormat="1" applyFont="1" applyFill="1" applyBorder="1"/>
    <xf numFmtId="0" fontId="25" fillId="0" borderId="0" xfId="0" applyFont="1" applyBorder="1"/>
    <xf numFmtId="0" fontId="33" fillId="5" borderId="2" xfId="0" applyFont="1" applyFill="1" applyBorder="1"/>
    <xf numFmtId="0" fontId="33" fillId="5" borderId="9" xfId="0" applyFont="1" applyFill="1" applyBorder="1"/>
    <xf numFmtId="0" fontId="33" fillId="5" borderId="4" xfId="0" applyFont="1" applyFill="1" applyBorder="1"/>
    <xf numFmtId="0" fontId="33" fillId="5" borderId="5" xfId="0" applyFont="1" applyFill="1" applyBorder="1"/>
    <xf numFmtId="165" fontId="26" fillId="0" borderId="0" xfId="0" applyNumberFormat="1" applyFont="1" applyBorder="1" applyAlignment="1">
      <alignment vertical="center"/>
    </xf>
    <xf numFmtId="165" fontId="26" fillId="0" borderId="0" xfId="1" applyNumberFormat="1" applyFont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165" fontId="26" fillId="0" borderId="0" xfId="0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22" fillId="2" borderId="0" xfId="0" applyFont="1" applyFill="1" applyBorder="1"/>
    <xf numFmtId="165" fontId="26" fillId="2" borderId="0" xfId="1" applyNumberFormat="1" applyFont="1" applyFill="1" applyBorder="1"/>
    <xf numFmtId="165" fontId="22" fillId="2" borderId="0" xfId="1" applyNumberFormat="1" applyFont="1" applyFill="1" applyBorder="1"/>
    <xf numFmtId="0" fontId="25" fillId="0" borderId="0" xfId="0" applyFont="1" applyFill="1" applyBorder="1"/>
    <xf numFmtId="165" fontId="25" fillId="0" borderId="0" xfId="0" applyNumberFormat="1" applyFont="1" applyFill="1" applyBorder="1"/>
    <xf numFmtId="0" fontId="22" fillId="0" borderId="15" xfId="0" applyFont="1" applyBorder="1"/>
    <xf numFmtId="0" fontId="25" fillId="0" borderId="15" xfId="0" applyFont="1" applyBorder="1" applyAlignment="1">
      <alignment horizontal="right"/>
    </xf>
    <xf numFmtId="167" fontId="25" fillId="0" borderId="1" xfId="6" applyNumberFormat="1" applyFont="1" applyBorder="1" applyAlignment="1">
      <alignment horizontal="center" vertical="center"/>
    </xf>
    <xf numFmtId="167" fontId="25" fillId="2" borderId="1" xfId="6" applyNumberFormat="1" applyFont="1" applyFill="1" applyBorder="1" applyAlignment="1">
      <alignment horizontal="center" vertical="center"/>
    </xf>
    <xf numFmtId="167" fontId="23" fillId="0" borderId="1" xfId="0" applyNumberFormat="1" applyFont="1" applyBorder="1"/>
    <xf numFmtId="0" fontId="37" fillId="6" borderId="20" xfId="0" applyFont="1" applyFill="1" applyBorder="1" applyAlignment="1">
      <alignment horizontal="center" vertical="center" wrapText="1"/>
    </xf>
    <xf numFmtId="0" fontId="37" fillId="10" borderId="16" xfId="0" applyFont="1" applyFill="1" applyBorder="1" applyAlignment="1">
      <alignment horizontal="center" vertical="center" wrapText="1"/>
    </xf>
    <xf numFmtId="0" fontId="37" fillId="7" borderId="16" xfId="0" applyFont="1" applyFill="1" applyBorder="1" applyAlignment="1">
      <alignment horizontal="center" vertical="center" wrapText="1"/>
    </xf>
    <xf numFmtId="0" fontId="38" fillId="8" borderId="19" xfId="0" applyFont="1" applyFill="1" applyBorder="1" applyAlignment="1">
      <alignment vertical="center" wrapText="1"/>
    </xf>
    <xf numFmtId="1" fontId="38" fillId="8" borderId="19" xfId="0" applyNumberFormat="1" applyFont="1" applyFill="1" applyBorder="1" applyAlignment="1">
      <alignment horizontal="right" vertical="center" wrapText="1"/>
    </xf>
    <xf numFmtId="165" fontId="38" fillId="8" borderId="19" xfId="1" applyNumberFormat="1" applyFont="1" applyFill="1" applyBorder="1" applyAlignment="1">
      <alignment horizontal="right" vertical="center" wrapText="1"/>
    </xf>
    <xf numFmtId="9" fontId="38" fillId="8" borderId="19" xfId="2" applyFont="1" applyFill="1" applyBorder="1" applyAlignment="1">
      <alignment horizontal="right" vertical="center" wrapText="1"/>
    </xf>
    <xf numFmtId="0" fontId="38" fillId="6" borderId="19" xfId="0" applyFont="1" applyFill="1" applyBorder="1" applyAlignment="1">
      <alignment vertical="center" wrapText="1"/>
    </xf>
    <xf numFmtId="165" fontId="38" fillId="6" borderId="19" xfId="1" applyNumberFormat="1" applyFont="1" applyFill="1" applyBorder="1" applyAlignment="1">
      <alignment horizontal="right" vertical="center" wrapText="1"/>
    </xf>
    <xf numFmtId="1" fontId="38" fillId="2" borderId="19" xfId="0" applyNumberFormat="1" applyFont="1" applyFill="1" applyBorder="1" applyAlignment="1">
      <alignment horizontal="right" vertical="center" wrapText="1"/>
    </xf>
    <xf numFmtId="165" fontId="38" fillId="2" borderId="19" xfId="1" applyNumberFormat="1" applyFont="1" applyFill="1" applyBorder="1" applyAlignment="1">
      <alignment horizontal="right" vertical="center" wrapText="1"/>
    </xf>
    <xf numFmtId="1" fontId="39" fillId="2" borderId="19" xfId="0" applyNumberFormat="1" applyFont="1" applyFill="1" applyBorder="1" applyAlignment="1">
      <alignment horizontal="right" vertical="center" wrapText="1"/>
    </xf>
    <xf numFmtId="0" fontId="40" fillId="9" borderId="19" xfId="0" applyFont="1" applyFill="1" applyBorder="1" applyAlignment="1">
      <alignment vertical="center" wrapText="1"/>
    </xf>
    <xf numFmtId="1" fontId="40" fillId="9" borderId="19" xfId="0" applyNumberFormat="1" applyFont="1" applyFill="1" applyBorder="1" applyAlignment="1">
      <alignment horizontal="right" vertical="center" wrapText="1"/>
    </xf>
    <xf numFmtId="165" fontId="40" fillId="9" borderId="19" xfId="1" applyNumberFormat="1" applyFont="1" applyFill="1" applyBorder="1" applyAlignment="1">
      <alignment horizontal="right" vertical="center" wrapText="1"/>
    </xf>
    <xf numFmtId="0" fontId="41" fillId="0" borderId="0" xfId="0" applyFont="1"/>
    <xf numFmtId="0" fontId="37" fillId="9" borderId="16" xfId="0" applyFont="1" applyFill="1" applyBorder="1" applyAlignment="1">
      <alignment horizontal="center" vertical="center" wrapText="1"/>
    </xf>
    <xf numFmtId="0" fontId="37" fillId="4" borderId="16" xfId="0" applyFont="1" applyFill="1" applyBorder="1" applyAlignment="1">
      <alignment horizontal="center" vertical="center" wrapText="1"/>
    </xf>
    <xf numFmtId="165" fontId="23" fillId="0" borderId="1" xfId="1" applyNumberFormat="1" applyFont="1" applyBorder="1" applyAlignment="1">
      <alignment horizontal="left"/>
    </xf>
    <xf numFmtId="165" fontId="26" fillId="0" borderId="0" xfId="1" applyNumberFormat="1" applyFont="1" applyBorder="1" applyAlignment="1">
      <alignment horizontal="left"/>
    </xf>
    <xf numFmtId="0" fontId="27" fillId="12" borderId="12" xfId="0" applyFont="1" applyFill="1" applyBorder="1" applyAlignment="1">
      <alignment horizontal="center" vertical="center"/>
    </xf>
    <xf numFmtId="0" fontId="27" fillId="12" borderId="13" xfId="0" applyFont="1" applyFill="1" applyBorder="1" applyAlignment="1">
      <alignment horizontal="center" vertical="center"/>
    </xf>
    <xf numFmtId="0" fontId="27" fillId="12" borderId="14" xfId="0" applyFont="1" applyFill="1" applyBorder="1" applyAlignment="1">
      <alignment horizontal="center" vertical="center"/>
    </xf>
    <xf numFmtId="0" fontId="28" fillId="12" borderId="1" xfId="0" applyFont="1" applyFill="1" applyBorder="1" applyAlignment="1">
      <alignment horizontal="center" vertical="center" wrapText="1"/>
    </xf>
    <xf numFmtId="0" fontId="43" fillId="0" borderId="2" xfId="0" applyFont="1" applyBorder="1" applyAlignment="1">
      <alignment vertical="center"/>
    </xf>
    <xf numFmtId="165" fontId="43" fillId="2" borderId="0" xfId="1" applyNumberFormat="1" applyFont="1" applyFill="1" applyBorder="1" applyAlignment="1">
      <alignment vertical="center"/>
    </xf>
    <xf numFmtId="165" fontId="43" fillId="0" borderId="8" xfId="1" applyNumberFormat="1" applyFont="1" applyBorder="1" applyAlignment="1">
      <alignment vertical="center"/>
    </xf>
    <xf numFmtId="0" fontId="44" fillId="2" borderId="3" xfId="0" applyFont="1" applyFill="1" applyBorder="1" applyAlignment="1">
      <alignment vertical="center"/>
    </xf>
    <xf numFmtId="165" fontId="44" fillId="2" borderId="5" xfId="1" applyNumberFormat="1" applyFont="1" applyFill="1" applyBorder="1" applyAlignment="1">
      <alignment vertical="center"/>
    </xf>
    <xf numFmtId="165" fontId="44" fillId="2" borderId="11" xfId="1" applyNumberFormat="1" applyFont="1" applyFill="1" applyBorder="1" applyAlignment="1">
      <alignment vertical="center"/>
    </xf>
    <xf numFmtId="165" fontId="44" fillId="0" borderId="11" xfId="1" applyNumberFormat="1" applyFont="1" applyBorder="1" applyAlignment="1">
      <alignment vertical="center"/>
    </xf>
    <xf numFmtId="0" fontId="45" fillId="0" borderId="4" xfId="0" applyFont="1" applyBorder="1" applyAlignment="1">
      <alignment vertical="center"/>
    </xf>
    <xf numFmtId="165" fontId="45" fillId="2" borderId="5" xfId="1" applyNumberFormat="1" applyFont="1" applyFill="1" applyBorder="1" applyAlignment="1">
      <alignment vertical="center"/>
    </xf>
    <xf numFmtId="165" fontId="45" fillId="0" borderId="11" xfId="1" applyNumberFormat="1" applyFont="1" applyFill="1" applyBorder="1" applyAlignment="1">
      <alignment horizontal="right" vertical="center"/>
    </xf>
    <xf numFmtId="165" fontId="45" fillId="0" borderId="11" xfId="1" applyNumberFormat="1" applyFont="1" applyFill="1" applyBorder="1" applyAlignment="1">
      <alignment vertical="center"/>
    </xf>
    <xf numFmtId="165" fontId="43" fillId="0" borderId="11" xfId="1" applyNumberFormat="1" applyFont="1" applyBorder="1" applyAlignment="1">
      <alignment vertical="center"/>
    </xf>
    <xf numFmtId="0" fontId="46" fillId="5" borderId="6" xfId="0" applyFont="1" applyFill="1" applyBorder="1" applyAlignment="1">
      <alignment horizontal="center" vertical="center"/>
    </xf>
    <xf numFmtId="0" fontId="46" fillId="5" borderId="7" xfId="0" applyFont="1" applyFill="1" applyBorder="1" applyAlignment="1">
      <alignment horizontal="center" vertical="center"/>
    </xf>
    <xf numFmtId="0" fontId="43" fillId="0" borderId="9" xfId="0" applyFont="1" applyBorder="1"/>
    <xf numFmtId="165" fontId="43" fillId="0" borderId="9" xfId="1" applyNumberFormat="1" applyFont="1" applyBorder="1"/>
    <xf numFmtId="0" fontId="47" fillId="0" borderId="0" xfId="0" applyFont="1"/>
    <xf numFmtId="168" fontId="47" fillId="0" borderId="6" xfId="2" applyNumberFormat="1" applyFont="1" applyBorder="1"/>
    <xf numFmtId="0" fontId="44" fillId="0" borderId="3" xfId="0" applyFont="1" applyBorder="1" applyAlignment="1">
      <alignment vertical="center"/>
    </xf>
    <xf numFmtId="0" fontId="44" fillId="0" borderId="0" xfId="0" applyFont="1" applyBorder="1"/>
    <xf numFmtId="165" fontId="44" fillId="0" borderId="0" xfId="1" applyNumberFormat="1" applyFont="1" applyBorder="1"/>
    <xf numFmtId="0" fontId="48" fillId="0" borderId="0" xfId="0" applyFont="1"/>
    <xf numFmtId="168" fontId="48" fillId="0" borderId="10" xfId="2" applyNumberFormat="1" applyFont="1" applyBorder="1"/>
    <xf numFmtId="0" fontId="45" fillId="0" borderId="5" xfId="0" applyFont="1" applyBorder="1"/>
    <xf numFmtId="165" fontId="45" fillId="0" borderId="5" xfId="1" applyNumberFormat="1" applyFont="1" applyBorder="1"/>
    <xf numFmtId="0" fontId="49" fillId="0" borderId="5" xfId="0" applyFont="1" applyBorder="1"/>
    <xf numFmtId="0" fontId="49" fillId="0" borderId="7" xfId="0" applyFont="1" applyBorder="1"/>
    <xf numFmtId="0" fontId="50" fillId="0" borderId="5" xfId="0" applyFont="1" applyBorder="1"/>
    <xf numFmtId="0" fontId="26" fillId="0" borderId="0" xfId="0" applyFont="1" applyFill="1" applyBorder="1" applyAlignment="1"/>
    <xf numFmtId="0" fontId="22" fillId="0" borderId="0" xfId="0" applyFont="1" applyFill="1" applyBorder="1" applyAlignment="1"/>
    <xf numFmtId="165" fontId="26" fillId="0" borderId="0" xfId="1" applyNumberFormat="1" applyFont="1" applyFill="1" applyBorder="1"/>
    <xf numFmtId="0" fontId="51" fillId="0" borderId="2" xfId="0" applyFont="1" applyBorder="1" applyAlignment="1">
      <alignment vertical="center"/>
    </xf>
    <xf numFmtId="0" fontId="52" fillId="2" borderId="3" xfId="0" applyFont="1" applyFill="1" applyBorder="1" applyAlignment="1">
      <alignment vertical="center"/>
    </xf>
    <xf numFmtId="0" fontId="53" fillId="0" borderId="4" xfId="0" applyFont="1" applyBorder="1" applyAlignment="1">
      <alignment vertical="center"/>
    </xf>
    <xf numFmtId="165" fontId="45" fillId="0" borderId="1" xfId="1" applyNumberFormat="1" applyFont="1" applyFill="1" applyBorder="1" applyAlignment="1">
      <alignment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7" xfId="0" applyFont="1" applyFill="1" applyBorder="1" applyAlignment="1">
      <alignment horizontal="center" vertical="center"/>
    </xf>
    <xf numFmtId="0" fontId="43" fillId="0" borderId="0" xfId="0" applyFont="1"/>
    <xf numFmtId="168" fontId="43" fillId="0" borderId="6" xfId="2" applyNumberFormat="1" applyFont="1" applyBorder="1"/>
    <xf numFmtId="0" fontId="44" fillId="0" borderId="0" xfId="0" applyFont="1"/>
    <xf numFmtId="168" fontId="44" fillId="0" borderId="10" xfId="2" applyNumberFormat="1" applyFont="1" applyBorder="1"/>
    <xf numFmtId="0" fontId="24" fillId="0" borderId="7" xfId="0" applyFont="1" applyBorder="1"/>
    <xf numFmtId="1" fontId="43" fillId="2" borderId="9" xfId="0" applyNumberFormat="1" applyFont="1" applyFill="1" applyBorder="1" applyAlignment="1">
      <alignment vertical="center"/>
    </xf>
    <xf numFmtId="0" fontId="43" fillId="2" borderId="9" xfId="0" applyFont="1" applyFill="1" applyBorder="1" applyAlignment="1">
      <alignment vertical="center"/>
    </xf>
    <xf numFmtId="1" fontId="43" fillId="0" borderId="8" xfId="0" applyNumberFormat="1" applyFont="1" applyBorder="1" applyAlignment="1">
      <alignment vertical="center"/>
    </xf>
    <xf numFmtId="1" fontId="43" fillId="0" borderId="8" xfId="0" applyNumberFormat="1" applyFont="1" applyBorder="1" applyAlignment="1">
      <alignment horizontal="right" vertical="center"/>
    </xf>
    <xf numFmtId="1" fontId="44" fillId="2" borderId="5" xfId="0" applyNumberFormat="1" applyFont="1" applyFill="1" applyBorder="1" applyAlignment="1">
      <alignment vertical="center"/>
    </xf>
    <xf numFmtId="1" fontId="44" fillId="0" borderId="5" xfId="0" applyNumberFormat="1" applyFont="1" applyFill="1" applyBorder="1" applyAlignment="1">
      <alignment vertical="center"/>
    </xf>
    <xf numFmtId="0" fontId="44" fillId="0" borderId="5" xfId="0" applyFont="1" applyFill="1" applyBorder="1" applyAlignment="1">
      <alignment vertical="center"/>
    </xf>
    <xf numFmtId="1" fontId="44" fillId="2" borderId="11" xfId="0" applyNumberFormat="1" applyFont="1" applyFill="1" applyBorder="1" applyAlignment="1">
      <alignment horizontal="right" vertical="center"/>
    </xf>
    <xf numFmtId="1" fontId="45" fillId="2" borderId="5" xfId="0" applyNumberFormat="1" applyFont="1" applyFill="1" applyBorder="1" applyAlignment="1">
      <alignment vertical="center"/>
    </xf>
    <xf numFmtId="1" fontId="45" fillId="0" borderId="5" xfId="0" applyNumberFormat="1" applyFont="1" applyFill="1" applyBorder="1" applyAlignment="1">
      <alignment vertical="center"/>
    </xf>
    <xf numFmtId="0" fontId="54" fillId="3" borderId="2" xfId="0" applyFont="1" applyFill="1" applyBorder="1"/>
    <xf numFmtId="0" fontId="54" fillId="3" borderId="9" xfId="0" applyFont="1" applyFill="1" applyBorder="1"/>
    <xf numFmtId="0" fontId="54" fillId="3" borderId="6" xfId="0" applyFont="1" applyFill="1" applyBorder="1" applyAlignment="1">
      <alignment horizontal="center" vertical="center"/>
    </xf>
    <xf numFmtId="0" fontId="54" fillId="3" borderId="4" xfId="0" applyFont="1" applyFill="1" applyBorder="1"/>
    <xf numFmtId="0" fontId="54" fillId="3" borderId="5" xfId="0" applyFont="1" applyFill="1" applyBorder="1"/>
    <xf numFmtId="0" fontId="54" fillId="3" borderId="7" xfId="0" applyFont="1" applyFill="1" applyBorder="1" applyAlignment="1">
      <alignment horizontal="center" vertical="center"/>
    </xf>
    <xf numFmtId="0" fontId="55" fillId="0" borderId="2" xfId="0" applyFont="1" applyBorder="1" applyAlignment="1">
      <alignment vertical="center"/>
    </xf>
    <xf numFmtId="0" fontId="55" fillId="0" borderId="9" xfId="0" applyFont="1" applyBorder="1"/>
    <xf numFmtId="1" fontId="55" fillId="0" borderId="9" xfId="0" applyNumberFormat="1" applyFont="1" applyBorder="1"/>
    <xf numFmtId="0" fontId="55" fillId="0" borderId="0" xfId="0" applyFont="1"/>
    <xf numFmtId="168" fontId="55" fillId="0" borderId="6" xfId="2" applyNumberFormat="1" applyFont="1" applyBorder="1" applyAlignment="1">
      <alignment horizontal="left" indent="2"/>
    </xf>
    <xf numFmtId="0" fontId="56" fillId="0" borderId="3" xfId="0" applyFont="1" applyBorder="1" applyAlignment="1">
      <alignment vertical="center"/>
    </xf>
    <xf numFmtId="0" fontId="56" fillId="0" borderId="0" xfId="0" applyFont="1" applyBorder="1"/>
    <xf numFmtId="1" fontId="56" fillId="0" borderId="0" xfId="0" applyNumberFormat="1" applyFont="1" applyBorder="1"/>
    <xf numFmtId="0" fontId="56" fillId="0" borderId="0" xfId="0" applyFont="1"/>
    <xf numFmtId="168" fontId="56" fillId="0" borderId="10" xfId="2" applyNumberFormat="1" applyFont="1" applyBorder="1" applyAlignment="1">
      <alignment horizontal="left" indent="2"/>
    </xf>
    <xf numFmtId="0" fontId="57" fillId="0" borderId="4" xfId="0" applyFont="1" applyBorder="1" applyAlignment="1">
      <alignment vertical="center"/>
    </xf>
    <xf numFmtId="0" fontId="57" fillId="0" borderId="5" xfId="0" applyFont="1" applyBorder="1"/>
    <xf numFmtId="1" fontId="57" fillId="0" borderId="5" xfId="0" applyNumberFormat="1" applyFont="1" applyBorder="1"/>
    <xf numFmtId="0" fontId="58" fillId="0" borderId="5" xfId="0" applyFont="1" applyBorder="1"/>
    <xf numFmtId="0" fontId="57" fillId="0" borderId="7" xfId="0" applyFont="1" applyBorder="1"/>
    <xf numFmtId="0" fontId="59" fillId="2" borderId="0" xfId="0" applyFont="1" applyFill="1" applyBorder="1"/>
    <xf numFmtId="168" fontId="55" fillId="0" borderId="6" xfId="2" applyNumberFormat="1" applyFont="1" applyBorder="1"/>
    <xf numFmtId="168" fontId="56" fillId="0" borderId="10" xfId="2" applyNumberFormat="1" applyFont="1" applyBorder="1"/>
    <xf numFmtId="0" fontId="60" fillId="5" borderId="2" xfId="0" applyFont="1" applyFill="1" applyBorder="1"/>
    <xf numFmtId="0" fontId="60" fillId="5" borderId="9" xfId="0" applyFont="1" applyFill="1" applyBorder="1"/>
    <xf numFmtId="0" fontId="60" fillId="5" borderId="6" xfId="0" applyFont="1" applyFill="1" applyBorder="1"/>
    <xf numFmtId="0" fontId="60" fillId="5" borderId="4" xfId="0" applyFont="1" applyFill="1" applyBorder="1"/>
    <xf numFmtId="0" fontId="60" fillId="5" borderId="5" xfId="0" applyFont="1" applyFill="1" applyBorder="1"/>
    <xf numFmtId="0" fontId="60" fillId="5" borderId="7" xfId="0" applyFont="1" applyFill="1" applyBorder="1"/>
    <xf numFmtId="0" fontId="61" fillId="0" borderId="2" xfId="0" applyFont="1" applyBorder="1" applyAlignment="1">
      <alignment vertical="center"/>
    </xf>
    <xf numFmtId="0" fontId="61" fillId="0" borderId="9" xfId="0" applyFont="1" applyBorder="1"/>
    <xf numFmtId="165" fontId="61" fillId="0" borderId="9" xfId="1" applyNumberFormat="1" applyFont="1" applyBorder="1"/>
    <xf numFmtId="0" fontId="61" fillId="0" borderId="0" xfId="0" applyFont="1"/>
    <xf numFmtId="168" fontId="61" fillId="0" borderId="6" xfId="2" applyNumberFormat="1" applyFont="1" applyBorder="1"/>
    <xf numFmtId="165" fontId="56" fillId="0" borderId="0" xfId="1" applyNumberFormat="1" applyFont="1" applyBorder="1"/>
    <xf numFmtId="0" fontId="54" fillId="0" borderId="4" xfId="0" applyFont="1" applyBorder="1" applyAlignment="1">
      <alignment vertical="center"/>
    </xf>
    <xf numFmtId="0" fontId="54" fillId="0" borderId="5" xfId="0" applyFont="1" applyBorder="1"/>
    <xf numFmtId="165" fontId="54" fillId="0" borderId="5" xfId="1" applyNumberFormat="1" applyFont="1" applyBorder="1"/>
    <xf numFmtId="0" fontId="54" fillId="0" borderId="7" xfId="0" applyFont="1" applyBorder="1"/>
    <xf numFmtId="0" fontId="54" fillId="2" borderId="0" xfId="0" applyFont="1" applyFill="1" applyBorder="1"/>
    <xf numFmtId="165" fontId="57" fillId="0" borderId="5" xfId="1" applyNumberFormat="1" applyFont="1" applyBorder="1"/>
    <xf numFmtId="0" fontId="62" fillId="0" borderId="2" xfId="0" applyFont="1" applyBorder="1" applyAlignment="1">
      <alignment vertical="center"/>
    </xf>
    <xf numFmtId="165" fontId="63" fillId="2" borderId="9" xfId="1" applyNumberFormat="1" applyFont="1" applyFill="1" applyBorder="1" applyAlignment="1">
      <alignment vertical="center"/>
    </xf>
    <xf numFmtId="165" fontId="63" fillId="0" borderId="8" xfId="1" applyNumberFormat="1" applyFont="1" applyBorder="1" applyAlignment="1">
      <alignment vertical="center"/>
    </xf>
    <xf numFmtId="165" fontId="44" fillId="2" borderId="0" xfId="1" applyNumberFormat="1" applyFont="1" applyFill="1" applyBorder="1" applyAlignment="1">
      <alignment vertical="center"/>
    </xf>
    <xf numFmtId="0" fontId="20" fillId="0" borderId="0" xfId="0" applyFont="1" applyBorder="1" applyAlignment="1"/>
    <xf numFmtId="9" fontId="25" fillId="0" borderId="0" xfId="2" applyFont="1"/>
    <xf numFmtId="0" fontId="23" fillId="13" borderId="1" xfId="7" applyFont="1" applyFill="1" applyBorder="1" applyAlignment="1">
      <alignment horizontal="center" vertical="center"/>
    </xf>
    <xf numFmtId="165" fontId="65" fillId="2" borderId="5" xfId="1" applyNumberFormat="1" applyFont="1" applyFill="1" applyBorder="1" applyAlignment="1">
      <alignment vertical="center"/>
    </xf>
    <xf numFmtId="165" fontId="25" fillId="0" borderId="12" xfId="1" applyNumberFormat="1" applyFont="1" applyBorder="1" applyAlignment="1">
      <alignment horizontal="center" vertical="center"/>
    </xf>
    <xf numFmtId="165" fontId="64" fillId="11" borderId="29" xfId="10" applyNumberFormat="1" applyFont="1" applyBorder="1" applyAlignment="1">
      <alignment horizontal="center" vertical="center"/>
    </xf>
    <xf numFmtId="165" fontId="25" fillId="0" borderId="1" xfId="1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top" wrapText="1"/>
    </xf>
    <xf numFmtId="0" fontId="20" fillId="0" borderId="0" xfId="0" applyFont="1" applyBorder="1" applyAlignment="1">
      <alignment horizontal="right"/>
    </xf>
    <xf numFmtId="0" fontId="32" fillId="2" borderId="0" xfId="0" applyFont="1" applyFill="1" applyBorder="1" applyAlignment="1">
      <alignment horizontal="justify" vertical="top" wrapText="1"/>
    </xf>
    <xf numFmtId="0" fontId="21" fillId="0" borderId="0" xfId="0" applyFont="1" applyBorder="1" applyAlignment="1">
      <alignment horizontal="right"/>
    </xf>
    <xf numFmtId="0" fontId="35" fillId="0" borderId="0" xfId="0" applyFont="1" applyFill="1" applyBorder="1" applyAlignment="1">
      <alignment horizontal="justify" vertical="top" wrapText="1"/>
    </xf>
    <xf numFmtId="0" fontId="36" fillId="0" borderId="0" xfId="0" applyFont="1" applyAlignment="1">
      <alignment horizontal="center"/>
    </xf>
    <xf numFmtId="0" fontId="37" fillId="10" borderId="21" xfId="0" applyFont="1" applyFill="1" applyBorder="1" applyAlignment="1">
      <alignment horizontal="center" vertical="center" wrapText="1"/>
    </xf>
    <xf numFmtId="0" fontId="37" fillId="10" borderId="22" xfId="0" applyFont="1" applyFill="1" applyBorder="1" applyAlignment="1">
      <alignment horizontal="center" vertical="center" wrapText="1"/>
    </xf>
    <xf numFmtId="0" fontId="37" fillId="6" borderId="21" xfId="0" applyFont="1" applyFill="1" applyBorder="1" applyAlignment="1">
      <alignment horizontal="center" vertical="center" wrapText="1"/>
    </xf>
    <xf numFmtId="0" fontId="37" fillId="6" borderId="23" xfId="0" applyFont="1" applyFill="1" applyBorder="1" applyAlignment="1">
      <alignment horizontal="center" vertical="center" wrapText="1"/>
    </xf>
    <xf numFmtId="0" fontId="37" fillId="6" borderId="24" xfId="0" applyFont="1" applyFill="1" applyBorder="1" applyAlignment="1">
      <alignment horizontal="center" vertical="center" wrapText="1"/>
    </xf>
    <xf numFmtId="0" fontId="37" fillId="7" borderId="25" xfId="0" applyFont="1" applyFill="1" applyBorder="1" applyAlignment="1">
      <alignment horizontal="center" vertical="center" wrapText="1"/>
    </xf>
    <xf numFmtId="0" fontId="37" fillId="7" borderId="27" xfId="0" applyFont="1" applyFill="1" applyBorder="1" applyAlignment="1">
      <alignment horizontal="center" vertical="center" wrapText="1"/>
    </xf>
    <xf numFmtId="0" fontId="37" fillId="10" borderId="17" xfId="0" applyFont="1" applyFill="1" applyBorder="1" applyAlignment="1">
      <alignment horizontal="center" vertical="center" wrapText="1"/>
    </xf>
    <xf numFmtId="0" fontId="37" fillId="10" borderId="18" xfId="0" applyFont="1" applyFill="1" applyBorder="1" applyAlignment="1">
      <alignment horizontal="center" vertical="center" wrapText="1"/>
    </xf>
    <xf numFmtId="0" fontId="37" fillId="7" borderId="17" xfId="0" applyFont="1" applyFill="1" applyBorder="1" applyAlignment="1">
      <alignment horizontal="center" vertical="center" wrapText="1"/>
    </xf>
    <xf numFmtId="0" fontId="37" fillId="7" borderId="18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7" fillId="9" borderId="21" xfId="0" applyFont="1" applyFill="1" applyBorder="1" applyAlignment="1">
      <alignment horizontal="center" vertical="center" wrapText="1"/>
    </xf>
    <xf numFmtId="0" fontId="37" fillId="9" borderId="22" xfId="0" applyFont="1" applyFill="1" applyBorder="1" applyAlignment="1">
      <alignment horizontal="center" vertical="center" wrapText="1"/>
    </xf>
    <xf numFmtId="0" fontId="37" fillId="4" borderId="25" xfId="0" applyFont="1" applyFill="1" applyBorder="1" applyAlignment="1">
      <alignment horizontal="center" vertical="center" wrapText="1"/>
    </xf>
    <xf numFmtId="0" fontId="37" fillId="4" borderId="27" xfId="0" applyFont="1" applyFill="1" applyBorder="1" applyAlignment="1">
      <alignment horizontal="center" vertical="center" wrapText="1"/>
    </xf>
    <xf numFmtId="0" fontId="37" fillId="9" borderId="17" xfId="0" applyFont="1" applyFill="1" applyBorder="1" applyAlignment="1">
      <alignment horizontal="center" vertical="center" wrapText="1"/>
    </xf>
    <xf numFmtId="0" fontId="37" fillId="9" borderId="18" xfId="0" applyFont="1" applyFill="1" applyBorder="1" applyAlignment="1">
      <alignment horizontal="center" vertical="center" wrapText="1"/>
    </xf>
    <xf numFmtId="0" fontId="37" fillId="4" borderId="17" xfId="0" applyFont="1" applyFill="1" applyBorder="1" applyAlignment="1">
      <alignment horizontal="center" vertical="center" wrapText="1"/>
    </xf>
    <xf numFmtId="0" fontId="37" fillId="4" borderId="18" xfId="0" applyFont="1" applyFill="1" applyBorder="1" applyAlignment="1">
      <alignment horizontal="center" vertical="center" wrapText="1"/>
    </xf>
    <xf numFmtId="0" fontId="37" fillId="4" borderId="26" xfId="0" applyFont="1" applyFill="1" applyBorder="1" applyAlignment="1">
      <alignment horizontal="center" vertical="center" wrapText="1"/>
    </xf>
    <xf numFmtId="165" fontId="43" fillId="14" borderId="8" xfId="1" applyNumberFormat="1" applyFont="1" applyFill="1" applyBorder="1" applyAlignment="1">
      <alignment vertical="center"/>
    </xf>
    <xf numFmtId="165" fontId="43" fillId="14" borderId="9" xfId="1" applyNumberFormat="1" applyFont="1" applyFill="1" applyBorder="1"/>
    <xf numFmtId="165" fontId="44" fillId="14" borderId="0" xfId="1" applyNumberFormat="1" applyFont="1" applyFill="1" applyBorder="1"/>
  </cellXfs>
  <cellStyles count="11">
    <cellStyle name="Millares" xfId="1" builtinId="3"/>
    <cellStyle name="Millares 2" xfId="4"/>
    <cellStyle name="Millares_SERIES HISTORICAS PASAJEROS " xfId="6"/>
    <cellStyle name="Moneda 2" xfId="5"/>
    <cellStyle name="Normal" xfId="0" builtinId="0"/>
    <cellStyle name="Normal 2" xfId="3"/>
    <cellStyle name="Normal 3" xfId="8"/>
    <cellStyle name="Normal_004_pasajero06" xfId="7"/>
    <cellStyle name="Porcentaje" xfId="2" builtinId="5"/>
    <cellStyle name="Porcentual 2" xfId="9"/>
    <cellStyle name="Salida" xfId="10" builtinId="21"/>
  </cellStyles>
  <dxfs count="0"/>
  <tableStyles count="0" defaultTableStyle="TableStyleMedium9" defaultPivotStyle="PivotStyleLight16"/>
  <colors>
    <mruColors>
      <color rgb="FF990033"/>
      <color rgb="FF800000"/>
      <color rgb="FF285C4D"/>
      <color rgb="FFB38E5D"/>
      <color rgb="FF9D2449"/>
      <color rgb="FFFFFF66"/>
      <color rgb="FF6BE915"/>
      <color rgb="FFCCCC00"/>
      <color rgb="FF66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6.jp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0000"/>
                </a:solidFill>
                <a:latin typeface="Montserrat" panose="00000500000000000000" pitchFamily="2" charset="0"/>
                <a:ea typeface="Calibri"/>
                <a:cs typeface="Calibri"/>
              </a:defRPr>
            </a:pPr>
            <a:r>
              <a:rPr lang="es-ES" sz="1600">
                <a:solidFill>
                  <a:srgbClr val="C00000"/>
                </a:solidFill>
                <a:latin typeface="Montserrat" panose="00000500000000000000" pitchFamily="2" charset="0"/>
              </a:rPr>
              <a:t>Análisis del periodo </a:t>
            </a:r>
          </a:p>
        </c:rich>
      </c:tx>
      <c:layout>
        <c:manualLayout>
          <c:xMode val="edge"/>
          <c:yMode val="edge"/>
          <c:x val="0.36043646229614706"/>
          <c:y val="1.7202427436510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777413305253523E-2"/>
          <c:y val="0.25142501620703001"/>
          <c:w val="0.90283519794195244"/>
          <c:h val="0.633191273467887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CRUCEROS!$B$8</c:f>
              <c:strCache>
                <c:ptCount val="1"/>
                <c:pt idx="0">
                  <c:v>REAL 2020</c:v>
                </c:pt>
              </c:strCache>
            </c:strRef>
          </c:tx>
          <c:spPr>
            <a:solidFill>
              <a:srgbClr val="990033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Lbls>
            <c:dLbl>
              <c:idx val="10"/>
              <c:layout>
                <c:manualLayout>
                  <c:x val="4.2803638309256457E-3"/>
                  <c:y val="3.7914701375701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78A-4BAA-8D3D-3F597C44AE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90033"/>
                    </a:solidFill>
                    <a:latin typeface="Montserrat" panose="00000500000000000000" pitchFamily="2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CRUCEROS!$C$5:$N$5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CRUCEROS!$C$8:$N$8</c:f>
              <c:numCache>
                <c:formatCode>0</c:formatCode>
                <c:ptCount val="12"/>
                <c:pt idx="0">
                  <c:v>26</c:v>
                </c:pt>
                <c:pt idx="1">
                  <c:v>13</c:v>
                </c:pt>
                <c:pt idx="2">
                  <c:v>17</c:v>
                </c:pt>
                <c:pt idx="3">
                  <c:v>3</c:v>
                </c:pt>
                <c:pt idx="4">
                  <c:v>7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8A-4BAA-8D3D-3F597C44AEA1}"/>
            </c:ext>
          </c:extLst>
        </c:ser>
        <c:ser>
          <c:idx val="2"/>
          <c:order val="2"/>
          <c:tx>
            <c:strRef>
              <c:f>CRUCEROS!$B$9</c:f>
              <c:strCache>
                <c:ptCount val="1"/>
                <c:pt idx="0">
                  <c:v>REAL 2021</c:v>
                </c:pt>
              </c:strCache>
            </c:strRef>
          </c:tx>
          <c:spPr>
            <a:solidFill>
              <a:srgbClr val="B38E5D"/>
            </a:solidFill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1.970443859287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78A-4BAA-8D3D-3F597C44AEA1}"/>
                </c:ext>
              </c:extLst>
            </c:dLbl>
            <c:dLbl>
              <c:idx val="1"/>
              <c:layout>
                <c:manualLayout>
                  <c:x val="-1.9618107595023877E-17"/>
                  <c:y val="9.852219296437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78A-4BAA-8D3D-3F597C44AEA1}"/>
                </c:ext>
              </c:extLst>
            </c:dLbl>
            <c:dLbl>
              <c:idx val="3"/>
              <c:layout>
                <c:manualLayout>
                  <c:x val="-3.9236215190047736E-17"/>
                  <c:y val="1.3136292395250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78A-4BAA-8D3D-3F597C44AEA1}"/>
                </c:ext>
              </c:extLst>
            </c:dLbl>
            <c:dLbl>
              <c:idx val="4"/>
              <c:layout>
                <c:manualLayout>
                  <c:x val="0"/>
                  <c:y val="9.852219296437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78A-4BAA-8D3D-3F597C44AEA1}"/>
                </c:ext>
              </c:extLst>
            </c:dLbl>
            <c:dLbl>
              <c:idx val="5"/>
              <c:layout>
                <c:manualLayout>
                  <c:x val="2.1401819154628562E-3"/>
                  <c:y val="9.852219296437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78A-4BAA-8D3D-3F597C44AEA1}"/>
                </c:ext>
              </c:extLst>
            </c:dLbl>
            <c:dLbl>
              <c:idx val="6"/>
              <c:layout>
                <c:manualLayout>
                  <c:x val="4.2803638309255824E-3"/>
                  <c:y val="1.3136292395250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78A-4BAA-8D3D-3F597C44AEA1}"/>
                </c:ext>
              </c:extLst>
            </c:dLbl>
            <c:dLbl>
              <c:idx val="7"/>
              <c:layout>
                <c:manualLayout>
                  <c:x val="7.8472430380095484E-17"/>
                  <c:y val="1.6420365494063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078A-4BAA-8D3D-3F597C44AEA1}"/>
                </c:ext>
              </c:extLst>
            </c:dLbl>
            <c:dLbl>
              <c:idx val="8"/>
              <c:layout>
                <c:manualLayout>
                  <c:x val="2.1401819154628562E-3"/>
                  <c:y val="1.970443859287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78A-4BAA-8D3D-3F597C44AEA1}"/>
                </c:ext>
              </c:extLst>
            </c:dLbl>
            <c:dLbl>
              <c:idx val="9"/>
              <c:layout>
                <c:manualLayout>
                  <c:x val="0"/>
                  <c:y val="9.852219296437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078A-4BAA-8D3D-3F597C44AEA1}"/>
                </c:ext>
              </c:extLst>
            </c:dLbl>
            <c:dLbl>
              <c:idx val="10"/>
              <c:layout>
                <c:manualLayout>
                  <c:x val="0"/>
                  <c:y val="9.852219296437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078A-4BAA-8D3D-3F597C44AEA1}"/>
                </c:ext>
              </c:extLst>
            </c:dLbl>
            <c:dLbl>
              <c:idx val="11"/>
              <c:layout>
                <c:manualLayout>
                  <c:x val="0"/>
                  <c:y val="1.3136292395250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078A-4BAA-8D3D-3F597C44AE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 i="1">
                    <a:solidFill>
                      <a:schemeClr val="tx1"/>
                    </a:solidFill>
                    <a:latin typeface="Montserrat" panose="00000500000000000000" pitchFamily="2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CRUCEROS!$C$5:$N$5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CRUCEROS!$C$9:$N$9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12</c:v>
                </c:pt>
                <c:pt idx="10">
                  <c:v>18</c:v>
                </c:pt>
                <c:pt idx="1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78A-4BAA-8D3D-3F597C44A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077040"/>
        <c:axId val="160077432"/>
      </c:barChart>
      <c:lineChart>
        <c:grouping val="standard"/>
        <c:varyColors val="0"/>
        <c:ser>
          <c:idx val="0"/>
          <c:order val="0"/>
          <c:tx>
            <c:strRef>
              <c:f>CRUCEROS!$B$7</c:f>
              <c:strCache>
                <c:ptCount val="1"/>
                <c:pt idx="0">
                  <c:v>Preliminar 2021</c:v>
                </c:pt>
              </c:strCache>
            </c:strRef>
          </c:tx>
          <c:spPr>
            <a:ln w="38100">
              <a:solidFill>
                <a:srgbClr val="285C4D"/>
              </a:solidFill>
              <a:prstDash val="solid"/>
            </a:ln>
          </c:spPr>
          <c:marker>
            <c:symbol val="x"/>
            <c:size val="3"/>
            <c:spPr>
              <a:solidFill>
                <a:srgbClr val="00FF00"/>
              </a:solidFill>
              <a:ln>
                <a:solidFill>
                  <a:srgbClr val="285C4D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78223649010166E-2"/>
                  <c:y val="2.2116909135825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078A-4BAA-8D3D-3F597C44AEA1}"/>
                </c:ext>
              </c:extLst>
            </c:dLbl>
            <c:dLbl>
              <c:idx val="1"/>
              <c:layout>
                <c:manualLayout>
                  <c:x val="-1.2841091492776889E-2"/>
                  <c:y val="1.895735068785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078A-4BAA-8D3D-3F597C44AEA1}"/>
                </c:ext>
              </c:extLst>
            </c:dLbl>
            <c:dLbl>
              <c:idx val="2"/>
              <c:layout>
                <c:manualLayout>
                  <c:x val="-6.6345639379347274E-2"/>
                  <c:y val="-3.8288126354474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078A-4BAA-8D3D-3F597C44AEA1}"/>
                </c:ext>
              </c:extLst>
            </c:dLbl>
            <c:dLbl>
              <c:idx val="3"/>
              <c:layout>
                <c:manualLayout>
                  <c:x val="-2.3542001070090957E-2"/>
                  <c:y val="-2.6272584790500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078A-4BAA-8D3D-3F597C44AEA1}"/>
                </c:ext>
              </c:extLst>
            </c:dLbl>
            <c:dLbl>
              <c:idx val="4"/>
              <c:layout>
                <c:manualLayout>
                  <c:x val="-3.6383092562868244E-2"/>
                  <c:y val="6.56814619762518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078A-4BAA-8D3D-3F597C44AEA1}"/>
                </c:ext>
              </c:extLst>
            </c:dLbl>
            <c:dLbl>
              <c:idx val="5"/>
              <c:layout>
                <c:manualLayout>
                  <c:x val="-6.4205457463884395E-3"/>
                  <c:y val="-2.2988511691688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078A-4BAA-8D3D-3F597C44AEA1}"/>
                </c:ext>
              </c:extLst>
            </c:dLbl>
            <c:dLbl>
              <c:idx val="6"/>
              <c:layout>
                <c:manualLayout>
                  <c:x val="-8.5607276618512567E-3"/>
                  <c:y val="-2.6272584790500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078A-4BAA-8D3D-3F597C44AEA1}"/>
                </c:ext>
              </c:extLst>
            </c:dLbl>
            <c:dLbl>
              <c:idx val="7"/>
              <c:layout>
                <c:manualLayout>
                  <c:x val="-1.7121455323702701E-2"/>
                  <c:y val="-3.6124804086938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078A-4BAA-8D3D-3F597C44AEA1}"/>
                </c:ext>
              </c:extLst>
            </c:dLbl>
            <c:dLbl>
              <c:idx val="8"/>
              <c:layout>
                <c:manualLayout>
                  <c:x val="-1.498144192650076E-2"/>
                  <c:y val="-4.269295028456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078A-4BAA-8D3D-3F597C44AEA1}"/>
                </c:ext>
              </c:extLst>
            </c:dLbl>
            <c:dLbl>
              <c:idx val="9"/>
              <c:layout>
                <c:manualLayout>
                  <c:x val="-3.2102728731942205E-2"/>
                  <c:y val="-1.6420365494063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078A-4BAA-8D3D-3F597C44AEA1}"/>
                </c:ext>
              </c:extLst>
            </c:dLbl>
            <c:dLbl>
              <c:idx val="10"/>
              <c:layout>
                <c:manualLayout>
                  <c:x val="-2.140181915462849E-2"/>
                  <c:y val="3.2840730988126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078A-4BAA-8D3D-3F597C44AEA1}"/>
                </c:ext>
              </c:extLst>
            </c:dLbl>
            <c:dLbl>
              <c:idx val="11"/>
              <c:layout>
                <c:manualLayout>
                  <c:x val="-8.5607276618512567E-3"/>
                  <c:y val="-6.31911689595027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078A-4BAA-8D3D-3F597C44AE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285C4D"/>
                    </a:solidFill>
                    <a:latin typeface="Montserrat" panose="00000500000000000000" pitchFamily="2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CRUCEROS!$C$5:$N$5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CRUCEROS!$C$7:$N$7</c:f>
              <c:numCache>
                <c:formatCode>0</c:formatCode>
                <c:ptCount val="12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1</c:v>
                </c:pt>
                <c:pt idx="9">
                  <c:v>5</c:v>
                </c:pt>
                <c:pt idx="10">
                  <c:v>5</c:v>
                </c:pt>
                <c:pt idx="11" formatCode="General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8A-4BAA-8D3D-3F597C44A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77040"/>
        <c:axId val="160077432"/>
      </c:lineChart>
      <c:catAx>
        <c:axId val="16007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Montserrat" panose="00000500000000000000" pitchFamily="2" charset="0"/>
                    <a:ea typeface="Calibri"/>
                    <a:cs typeface="Calibri"/>
                  </a:defRPr>
                </a:pPr>
                <a:r>
                  <a:rPr lang="es-ES">
                    <a:latin typeface="Montserrat" panose="00000500000000000000" pitchFamily="2" charset="0"/>
                  </a:rPr>
                  <a:t>Meses</a:t>
                </a:r>
              </a:p>
            </c:rich>
          </c:tx>
          <c:layout>
            <c:manualLayout>
              <c:xMode val="edge"/>
              <c:yMode val="edge"/>
              <c:x val="0.39839050955635885"/>
              <c:y val="0.943973587012030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ontserrat" panose="00000500000000000000" pitchFamily="2" charset="0"/>
                <a:ea typeface="Calibri"/>
                <a:cs typeface="Calibri"/>
              </a:defRPr>
            </a:pPr>
            <a:endParaRPr lang="es-MX"/>
          </a:p>
        </c:txPr>
        <c:crossAx val="160077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0774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Montserrat" panose="00000500000000000000" pitchFamily="2" charset="0"/>
                    <a:ea typeface="Calibri"/>
                    <a:cs typeface="Calibri"/>
                  </a:defRPr>
                </a:pPr>
                <a:r>
                  <a:rPr lang="es-ES">
                    <a:latin typeface="Montserrat" panose="00000500000000000000" pitchFamily="2" charset="0"/>
                  </a:rPr>
                  <a:t>Cruceros</a:t>
                </a:r>
              </a:p>
            </c:rich>
          </c:tx>
          <c:layout>
            <c:manualLayout>
              <c:xMode val="edge"/>
              <c:yMode val="edge"/>
              <c:x val="1.9163664168786584E-4"/>
              <c:y val="0.487266981911463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Montserrat" panose="00000500000000000000" pitchFamily="2" charset="0"/>
                <a:ea typeface="Calibri"/>
                <a:cs typeface="Calibri"/>
              </a:defRPr>
            </a:pPr>
            <a:endParaRPr lang="es-MX"/>
          </a:p>
        </c:txPr>
        <c:crossAx val="160077040"/>
        <c:crosses val="autoZero"/>
        <c:crossBetween val="between"/>
      </c:valAx>
      <c:spPr>
        <a:noFill/>
        <a:ln>
          <a:gradFill>
            <a:gsLst>
              <a:gs pos="0">
                <a:srgbClr val="4F81BD">
                  <a:tint val="66000"/>
                  <a:satMod val="160000"/>
                  <a:alpha val="30000"/>
                </a:srgbClr>
              </a:gs>
              <a:gs pos="50000">
                <a:srgbClr val="4F81BD">
                  <a:tint val="44500"/>
                  <a:satMod val="160000"/>
                </a:srgbClr>
              </a:gs>
              <a:gs pos="100000">
                <a:srgbClr val="4F81BD">
                  <a:tint val="23500"/>
                  <a:satMod val="160000"/>
                </a:srgbClr>
              </a:gs>
            </a:gsLst>
            <a:lin ang="5400000" scaled="0"/>
          </a:gradFill>
        </a:ln>
      </c:spPr>
    </c:plotArea>
    <c:legend>
      <c:legendPos val="b"/>
      <c:layout>
        <c:manualLayout>
          <c:xMode val="edge"/>
          <c:yMode val="edge"/>
          <c:x val="7.9661783850052514E-2"/>
          <c:y val="0.16428559522473787"/>
          <c:w val="0.87063881059812143"/>
          <c:h val="6.478214346932950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Montserrat" panose="00000500000000000000" pitchFamily="2" charset="0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20000"/>
      </a:blip>
      <a:srcRect/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0.98425196850393659" l="0.74803149606300201" r="0.74803149606300201" t="0.98425196850393659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Análisis del Periodo </a:t>
            </a:r>
          </a:p>
        </c:rich>
      </c:tx>
      <c:layout>
        <c:manualLayout>
          <c:xMode val="edge"/>
          <c:yMode val="edge"/>
          <c:x val="0.35680996405639331"/>
          <c:y val="3.38821251038540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82936919827983E-2"/>
          <c:y val="0.27931798802929925"/>
          <c:w val="0.89336059981007487"/>
          <c:h val="0.611940935606169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PAX!$B$8</c:f>
              <c:strCache>
                <c:ptCount val="1"/>
                <c:pt idx="0">
                  <c:v>REAL 2020</c:v>
                </c:pt>
              </c:strCache>
            </c:strRef>
          </c:tx>
          <c:spPr>
            <a:solidFill>
              <a:srgbClr val="990033"/>
            </a:solidFill>
            <a:ln w="3175">
              <a:solidFill>
                <a:schemeClr val="bg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9D2449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PAX!$C$5:$N$5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PAX!$C$8:$N$8</c:f>
              <c:numCache>
                <c:formatCode>_-* #,##0_-;\-* #,##0_-;_-* "-"??_-;_-@_-</c:formatCode>
                <c:ptCount val="12"/>
                <c:pt idx="0">
                  <c:v>82249</c:v>
                </c:pt>
                <c:pt idx="1">
                  <c:v>40120</c:v>
                </c:pt>
                <c:pt idx="2">
                  <c:v>28990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C-47B2-8EA0-50BB7BFBD853}"/>
            </c:ext>
          </c:extLst>
        </c:ser>
        <c:ser>
          <c:idx val="2"/>
          <c:order val="2"/>
          <c:tx>
            <c:strRef>
              <c:f>PAX!$B$9</c:f>
              <c:strCache>
                <c:ptCount val="1"/>
                <c:pt idx="0">
                  <c:v>REAL 2021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PAX!$C$5:$N$5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PAX!$C$9:$N$9</c:f>
              <c:numCache>
                <c:formatCode>_-* #,##0_-;\-* #,##0_-;_-*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2792</c:v>
                </c:pt>
                <c:pt idx="8">
                  <c:v>12531</c:v>
                </c:pt>
                <c:pt idx="9">
                  <c:v>20727</c:v>
                </c:pt>
                <c:pt idx="10">
                  <c:v>36026</c:v>
                </c:pt>
                <c:pt idx="11">
                  <c:v>30047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3C-47B2-8EA0-50BB7BFBD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075864"/>
        <c:axId val="160076256"/>
      </c:barChart>
      <c:lineChart>
        <c:grouping val="standard"/>
        <c:varyColors val="0"/>
        <c:ser>
          <c:idx val="0"/>
          <c:order val="0"/>
          <c:tx>
            <c:strRef>
              <c:f>PAX!$B$7</c:f>
              <c:strCache>
                <c:ptCount val="1"/>
                <c:pt idx="0">
                  <c:v>Preliminar 2021</c:v>
                </c:pt>
              </c:strCache>
            </c:strRef>
          </c:tx>
          <c:spPr>
            <a:ln w="38100">
              <a:solidFill>
                <a:srgbClr val="285C4D"/>
              </a:solidFill>
              <a:prstDash val="solid"/>
            </a:ln>
          </c:spPr>
          <c:marker>
            <c:symbol val="x"/>
            <c:size val="3"/>
            <c:spPr>
              <a:solidFill>
                <a:schemeClr val="accent4"/>
              </a:solidFill>
              <a:ln>
                <a:solidFill>
                  <a:srgbClr val="285C4D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73321547843065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73C-47B2-8EA0-50BB7BFBD853}"/>
                </c:ext>
              </c:extLst>
            </c:dLbl>
            <c:dLbl>
              <c:idx val="1"/>
              <c:layout>
                <c:manualLayout>
                  <c:x val="-7.0463882913809173E-2"/>
                  <c:y val="-1.4692376912298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73C-47B2-8EA0-50BB7BFBD853}"/>
                </c:ext>
              </c:extLst>
            </c:dLbl>
            <c:dLbl>
              <c:idx val="2"/>
              <c:layout>
                <c:manualLayout>
                  <c:x val="-6.7332154784306583E-2"/>
                  <c:y val="1.4692376912298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73C-47B2-8EA0-50BB7BFBD853}"/>
                </c:ext>
              </c:extLst>
            </c:dLbl>
            <c:dLbl>
              <c:idx val="9"/>
              <c:layout>
                <c:manualLayout>
                  <c:x val="-1.5481374443738346E-3"/>
                  <c:y val="4.3976177454456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73C-47B2-8EA0-50BB7BFBD853}"/>
                </c:ext>
              </c:extLst>
            </c:dLbl>
            <c:dLbl>
              <c:idx val="10"/>
              <c:layout>
                <c:manualLayout>
                  <c:x val="-5.5835987283024153E-3"/>
                  <c:y val="-8.77605477640236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73C-47B2-8EA0-50BB7BFBD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PAX!$C$5:$N$5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PAX!$C$7:$N$7</c:f>
              <c:numCache>
                <c:formatCode>_-* #,##0_-;\-* #,##0_-;_-* "-"??_-;_-@_-</c:formatCode>
                <c:ptCount val="12"/>
                <c:pt idx="0">
                  <c:v>10400</c:v>
                </c:pt>
                <c:pt idx="1">
                  <c:v>8400</c:v>
                </c:pt>
                <c:pt idx="2">
                  <c:v>8400</c:v>
                </c:pt>
                <c:pt idx="3">
                  <c:v>11000</c:v>
                </c:pt>
                <c:pt idx="4">
                  <c:v>4400</c:v>
                </c:pt>
                <c:pt idx="5">
                  <c:v>2400</c:v>
                </c:pt>
                <c:pt idx="6">
                  <c:v>3000</c:v>
                </c:pt>
                <c:pt idx="7">
                  <c:v>3800</c:v>
                </c:pt>
                <c:pt idx="8">
                  <c:v>2000</c:v>
                </c:pt>
                <c:pt idx="9">
                  <c:v>10000</c:v>
                </c:pt>
                <c:pt idx="10">
                  <c:v>10000</c:v>
                </c:pt>
                <c:pt idx="11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3C-47B2-8EA0-50BB7BFBD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75864"/>
        <c:axId val="160076256"/>
      </c:lineChart>
      <c:catAx>
        <c:axId val="160075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Meses</a:t>
                </a:r>
              </a:p>
            </c:rich>
          </c:tx>
          <c:layout>
            <c:manualLayout>
              <c:xMode val="edge"/>
              <c:yMode val="edge"/>
              <c:x val="0.39839055329352391"/>
              <c:y val="0.943973495850332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16007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076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Pasajeros</a:t>
                </a:r>
              </a:p>
            </c:rich>
          </c:tx>
          <c:layout>
            <c:manualLayout>
              <c:xMode val="edge"/>
              <c:yMode val="edge"/>
              <c:x val="5.0301810865191424E-3"/>
              <c:y val="0.48726692745497335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160075864"/>
        <c:crosses val="autoZero"/>
        <c:crossBetween val="between"/>
      </c:valAx>
      <c:spPr>
        <a:noFill/>
        <a:ln>
          <a:gradFill>
            <a:gsLst>
              <a:gs pos="0">
                <a:srgbClr val="4F81BD">
                  <a:tint val="66000"/>
                  <a:satMod val="160000"/>
                  <a:alpha val="56000"/>
                </a:srgbClr>
              </a:gs>
              <a:gs pos="50000">
                <a:srgbClr val="4F81BD">
                  <a:tint val="44500"/>
                  <a:satMod val="160000"/>
                </a:srgbClr>
              </a:gs>
              <a:gs pos="100000">
                <a:srgbClr val="4F81BD">
                  <a:tint val="23500"/>
                  <a:satMod val="160000"/>
                </a:srgbClr>
              </a:gs>
            </a:gsLst>
            <a:lin ang="5400000" scaled="0"/>
          </a:gradFill>
        </a:ln>
      </c:spPr>
    </c:plotArea>
    <c:legend>
      <c:legendPos val="b"/>
      <c:layout>
        <c:manualLayout>
          <c:xMode val="edge"/>
          <c:yMode val="edge"/>
          <c:x val="0.17791113240576775"/>
          <c:y val="0.20191259269742737"/>
          <c:w val="0.74615548068893356"/>
          <c:h val="5.6122373231491898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32000"/>
      </a:blip>
      <a:srcRect/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ontserrat" panose="00000500000000000000" pitchFamily="2" charset="0"/>
          <a:ea typeface="Calibri"/>
          <a:cs typeface="Calibri"/>
        </a:defRPr>
      </a:pPr>
      <a:endParaRPr lang="es-MX"/>
    </a:p>
  </c:txPr>
  <c:printSettings>
    <c:headerFooter alignWithMargins="0"/>
    <c:pageMargins b="1" l="0.75000000000001443" r="0.7500000000000144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s-ES" sz="2400"/>
              <a:t>Análisis del Periodo </a:t>
            </a:r>
          </a:p>
        </c:rich>
      </c:tx>
      <c:layout>
        <c:manualLayout>
          <c:xMode val="edge"/>
          <c:yMode val="edge"/>
          <c:x val="2.7261462205700211E-2"/>
          <c:y val="2.0361990950226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827850095659678E-2"/>
          <c:y val="0.29411797197351913"/>
          <c:w val="0.89219438820764208"/>
          <c:h val="0.59049838988524328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EmbTuristicas!$B$9</c:f>
              <c:strCache>
                <c:ptCount val="1"/>
                <c:pt idx="0">
                  <c:v>REAL 2020</c:v>
                </c:pt>
              </c:strCache>
            </c:strRef>
          </c:tx>
          <c:spPr>
            <a:solidFill>
              <a:srgbClr val="B38E5D"/>
            </a:solidFill>
            <a:ln w="12700">
              <a:solidFill>
                <a:srgbClr val="B38E5D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EmbTuristicas!$C$6:$N$6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EmbTuristicas!$C$9:$N$9</c:f>
              <c:numCache>
                <c:formatCode>_-* #,##0_-;\-* #,##0_-;_-* "-"??_-;_-@_-</c:formatCode>
                <c:ptCount val="12"/>
                <c:pt idx="0">
                  <c:v>3189</c:v>
                </c:pt>
                <c:pt idx="1">
                  <c:v>2877</c:v>
                </c:pt>
                <c:pt idx="2">
                  <c:v>1665</c:v>
                </c:pt>
                <c:pt idx="3">
                  <c:v>810</c:v>
                </c:pt>
                <c:pt idx="4">
                  <c:v>48</c:v>
                </c:pt>
                <c:pt idx="5">
                  <c:v>958</c:v>
                </c:pt>
                <c:pt idx="6">
                  <c:v>1423</c:v>
                </c:pt>
                <c:pt idx="7">
                  <c:v>1571</c:v>
                </c:pt>
                <c:pt idx="8">
                  <c:v>1794</c:v>
                </c:pt>
                <c:pt idx="9">
                  <c:v>2127</c:v>
                </c:pt>
                <c:pt idx="10">
                  <c:v>2126</c:v>
                </c:pt>
                <c:pt idx="11">
                  <c:v>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1-4D09-84D8-9818751E0DAE}"/>
            </c:ext>
          </c:extLst>
        </c:ser>
        <c:ser>
          <c:idx val="0"/>
          <c:order val="2"/>
          <c:tx>
            <c:strRef>
              <c:f>EmbTuristicas!$B$10</c:f>
              <c:strCache>
                <c:ptCount val="1"/>
                <c:pt idx="0">
                  <c:v>REAL 2021</c:v>
                </c:pt>
              </c:strCache>
            </c:strRef>
          </c:tx>
          <c:spPr>
            <a:solidFill>
              <a:srgbClr val="9D2449"/>
            </a:solidFill>
          </c:spPr>
          <c:invertIfNegative val="0"/>
          <c:cat>
            <c:strRef>
              <c:f>EmbTuristicas!$C$6:$N$6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EmbTuristicas!$C$10:$N$10</c:f>
              <c:numCache>
                <c:formatCode>_-* #,##0_-;\-* #,##0_-;_-* "-"??_-;_-@_-</c:formatCode>
                <c:ptCount val="12"/>
                <c:pt idx="0">
                  <c:v>2415</c:v>
                </c:pt>
                <c:pt idx="1">
                  <c:v>2031</c:v>
                </c:pt>
                <c:pt idx="2">
                  <c:v>2476</c:v>
                </c:pt>
                <c:pt idx="3">
                  <c:v>2457</c:v>
                </c:pt>
                <c:pt idx="4">
                  <c:v>2476</c:v>
                </c:pt>
                <c:pt idx="5">
                  <c:v>2286</c:v>
                </c:pt>
                <c:pt idx="6">
                  <c:v>3317</c:v>
                </c:pt>
                <c:pt idx="7">
                  <c:v>2699</c:v>
                </c:pt>
                <c:pt idx="8">
                  <c:v>2504</c:v>
                </c:pt>
                <c:pt idx="9">
                  <c:v>2913</c:v>
                </c:pt>
                <c:pt idx="10">
                  <c:v>2855</c:v>
                </c:pt>
                <c:pt idx="11">
                  <c:v>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01-4D09-84D8-9818751E0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078216"/>
        <c:axId val="237701296"/>
      </c:barChart>
      <c:lineChart>
        <c:grouping val="stacked"/>
        <c:varyColors val="0"/>
        <c:ser>
          <c:idx val="1"/>
          <c:order val="0"/>
          <c:tx>
            <c:strRef>
              <c:f>EmbTuristicas!$B$8</c:f>
              <c:strCache>
                <c:ptCount val="1"/>
                <c:pt idx="0">
                  <c:v>Preliminar 2021</c:v>
                </c:pt>
              </c:strCache>
            </c:strRef>
          </c:tx>
          <c:spPr>
            <a:ln w="19050">
              <a:solidFill>
                <a:srgbClr val="285C4D"/>
              </a:solidFill>
              <a:prstDash val="solid"/>
            </a:ln>
          </c:spPr>
          <c:marker>
            <c:spPr>
              <a:solidFill>
                <a:srgbClr val="9D2449"/>
              </a:solidFill>
              <a:ln w="19050">
                <a:solidFill>
                  <a:srgbClr val="285C4D"/>
                </a:solidFill>
              </a:ln>
            </c:spPr>
          </c:marker>
          <c:dLbls>
            <c:dLbl>
              <c:idx val="1"/>
              <c:layout>
                <c:manualLayout>
                  <c:x val="0"/>
                  <c:y val="4.79441439794632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 u="none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501-4D09-84D8-9818751E0DAE}"/>
                </c:ext>
              </c:extLst>
            </c:dLbl>
            <c:dLbl>
              <c:idx val="6"/>
              <c:layout>
                <c:manualLayout>
                  <c:x val="-1.9204930792662969E-2"/>
                  <c:y val="5.7913148231119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501-4D09-84D8-9818751E0DAE}"/>
                </c:ext>
              </c:extLst>
            </c:dLbl>
            <c:dLbl>
              <c:idx val="7"/>
              <c:layout>
                <c:manualLayout>
                  <c:x val="-9.8522619340358723E-3"/>
                  <c:y val="4.5367423612438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501-4D09-84D8-9818751E0DAE}"/>
                </c:ext>
              </c:extLst>
            </c:dLbl>
            <c:dLbl>
              <c:idx val="8"/>
              <c:layout>
                <c:manualLayout>
                  <c:x val="-1.2988331211650345E-2"/>
                  <c:y val="1.0093503995676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501-4D09-84D8-9818751E0DAE}"/>
                </c:ext>
              </c:extLst>
            </c:dLbl>
            <c:dLbl>
              <c:idx val="9"/>
              <c:layout>
                <c:manualLayout>
                  <c:x val="-1.6235414014562782E-2"/>
                  <c:y val="1.5140255993514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501-4D09-84D8-9818751E0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EmbTuristicas!$C$6:$N$6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EmbTuristicas!$C$8:$N$8</c:f>
              <c:numCache>
                <c:formatCode>_-* #,##0_-;\-* #,##0_-;_-* "-"??_-;_-@_-</c:formatCode>
                <c:ptCount val="12"/>
                <c:pt idx="0">
                  <c:v>2646</c:v>
                </c:pt>
                <c:pt idx="1">
                  <c:v>2388</c:v>
                </c:pt>
                <c:pt idx="2">
                  <c:v>2563</c:v>
                </c:pt>
                <c:pt idx="3">
                  <c:v>2443</c:v>
                </c:pt>
                <c:pt idx="4">
                  <c:v>2228</c:v>
                </c:pt>
                <c:pt idx="5">
                  <c:v>2310</c:v>
                </c:pt>
                <c:pt idx="6">
                  <c:v>2454</c:v>
                </c:pt>
                <c:pt idx="7">
                  <c:v>2189</c:v>
                </c:pt>
                <c:pt idx="8">
                  <c:v>1686</c:v>
                </c:pt>
                <c:pt idx="9">
                  <c:v>1966</c:v>
                </c:pt>
                <c:pt idx="10">
                  <c:v>2097</c:v>
                </c:pt>
                <c:pt idx="11">
                  <c:v>2615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01-4D09-84D8-9818751E0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78216"/>
        <c:axId val="237701296"/>
      </c:lineChart>
      <c:catAx>
        <c:axId val="160078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Meses</a:t>
                </a:r>
              </a:p>
            </c:rich>
          </c:tx>
          <c:layout>
            <c:manualLayout>
              <c:xMode val="edge"/>
              <c:yMode val="edge"/>
              <c:x val="0.39839059151065109"/>
              <c:y val="0.943973587012030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3770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701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Recorridos</a:t>
                </a:r>
              </a:p>
            </c:rich>
          </c:tx>
          <c:layout>
            <c:manualLayout>
              <c:xMode val="edge"/>
              <c:yMode val="edge"/>
              <c:x val="5.0301333151200134E-3"/>
              <c:y val="0.4872668970677399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160078216"/>
        <c:crosses val="autoZero"/>
        <c:crossBetween val="between"/>
      </c:valAx>
      <c:spPr>
        <a:noFill/>
        <a:ln>
          <a:gradFill>
            <a:gsLst>
              <a:gs pos="0">
                <a:srgbClr val="4F81BD">
                  <a:tint val="66000"/>
                  <a:satMod val="160000"/>
                  <a:alpha val="32000"/>
                </a:srgbClr>
              </a:gs>
              <a:gs pos="50000">
                <a:srgbClr val="4F81BD">
                  <a:tint val="44500"/>
                  <a:satMod val="160000"/>
                </a:srgbClr>
              </a:gs>
              <a:gs pos="100000">
                <a:srgbClr val="4F81BD">
                  <a:tint val="23500"/>
                  <a:satMod val="160000"/>
                </a:srgbClr>
              </a:gs>
            </a:gsLst>
            <a:lin ang="5400000" scaled="0"/>
          </a:gradFill>
        </a:ln>
      </c:spPr>
    </c:plotArea>
    <c:legend>
      <c:legendPos val="t"/>
      <c:layout>
        <c:manualLayout>
          <c:xMode val="edge"/>
          <c:yMode val="edge"/>
          <c:x val="0.45163038103898517"/>
          <c:y val="0.10669635303651416"/>
          <c:w val="0.54358227082895383"/>
          <c:h val="5.131140208879705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>
        <a:alphaModFix amt="52000"/>
      </a:blip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ontserrat" panose="00000500000000000000" pitchFamily="2" charset="0"/>
          <a:ea typeface="Calibri"/>
          <a:cs typeface="Calibri"/>
        </a:defRPr>
      </a:pPr>
      <a:endParaRPr lang="es-MX"/>
    </a:p>
  </c:txPr>
  <c:printSettings>
    <c:headerFooter alignWithMargins="0"/>
    <c:pageMargins b="1" l="0.75000000000001443" r="0.75000000000001443" t="1" header="0" footer="0"/>
    <c:pageSetup paperSize="9" orientation="landscape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/>
            </a:pPr>
            <a:r>
              <a:rPr lang="es-ES" sz="2000" b="1"/>
              <a:t>Análisis del Periodo </a:t>
            </a:r>
          </a:p>
        </c:rich>
      </c:tx>
      <c:layout>
        <c:manualLayout>
          <c:xMode val="edge"/>
          <c:yMode val="edge"/>
          <c:x val="3.4778237361005528E-2"/>
          <c:y val="2.44624131354120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82936919827983E-2"/>
          <c:y val="0.27931798802929964"/>
          <c:w val="0.8933605998100741"/>
          <c:h val="0.6119409356061710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'PAX (EMBTUR)'!$B$9</c:f>
              <c:strCache>
                <c:ptCount val="1"/>
                <c:pt idx="0">
                  <c:v>REAL 2020</c:v>
                </c:pt>
              </c:strCache>
            </c:strRef>
          </c:tx>
          <c:spPr>
            <a:solidFill>
              <a:srgbClr val="990033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9174223178920489E-3"/>
                  <c:y val="3.1490432949497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29-4715-98F4-30C6B6800BD0}"/>
                </c:ext>
              </c:extLst>
            </c:dLbl>
            <c:dLbl>
              <c:idx val="1"/>
              <c:layout>
                <c:manualLayout>
                  <c:x val="-2.2402644089362204E-3"/>
                  <c:y val="2.581223677198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529-4715-98F4-30C6B6800BD0}"/>
                </c:ext>
              </c:extLst>
            </c:dLbl>
            <c:dLbl>
              <c:idx val="2"/>
              <c:layout>
                <c:manualLayout>
                  <c:x val="-8.3009067814704338E-3"/>
                  <c:y val="1.1451066527089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529-4715-98F4-30C6B6800BD0}"/>
                </c:ext>
              </c:extLst>
            </c:dLbl>
            <c:dLbl>
              <c:idx val="4"/>
              <c:layout>
                <c:manualLayout>
                  <c:x val="-1.5218329099362507E-2"/>
                  <c:y val="1.1451066527089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529-4715-98F4-30C6B6800BD0}"/>
                </c:ext>
              </c:extLst>
            </c:dLbl>
            <c:dLbl>
              <c:idx val="5"/>
              <c:layout>
                <c:manualLayout>
                  <c:x val="-1.5218329099362507E-2"/>
                  <c:y val="8.58829989531731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529-4715-98F4-30C6B6800BD0}"/>
                </c:ext>
              </c:extLst>
            </c:dLbl>
            <c:dLbl>
              <c:idx val="8"/>
              <c:layout>
                <c:manualLayout>
                  <c:x val="-1.5218329099362507E-2"/>
                  <c:y val="-8.5882998953174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529-4715-98F4-30C6B6800BD0}"/>
                </c:ext>
              </c:extLst>
            </c:dLbl>
            <c:dLbl>
              <c:idx val="9"/>
              <c:layout>
                <c:manualLayout>
                  <c:x val="-2.3519235880833069E-2"/>
                  <c:y val="5.72553326354494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529-4715-98F4-30C6B6800B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D2449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'PAX (EMBTUR)'!$C$6:$N$6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'PAX (EMBTUR)'!$C$9:$N$9</c:f>
              <c:numCache>
                <c:formatCode>_-* #,##0_-;\-* #,##0_-;_-* "-"??_-;_-@_-</c:formatCode>
                <c:ptCount val="12"/>
                <c:pt idx="0">
                  <c:v>59507</c:v>
                </c:pt>
                <c:pt idx="1">
                  <c:v>44842</c:v>
                </c:pt>
                <c:pt idx="2">
                  <c:v>15614</c:v>
                </c:pt>
                <c:pt idx="3">
                  <c:v>0</c:v>
                </c:pt>
                <c:pt idx="4">
                  <c:v>0</c:v>
                </c:pt>
                <c:pt idx="5">
                  <c:v>1646</c:v>
                </c:pt>
                <c:pt idx="6">
                  <c:v>11698</c:v>
                </c:pt>
                <c:pt idx="7">
                  <c:v>13392</c:v>
                </c:pt>
                <c:pt idx="8">
                  <c:v>14933</c:v>
                </c:pt>
                <c:pt idx="9">
                  <c:v>19092</c:v>
                </c:pt>
                <c:pt idx="10">
                  <c:v>20823</c:v>
                </c:pt>
                <c:pt idx="11">
                  <c:v>25591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29-4715-98F4-30C6B6800BD0}"/>
            </c:ext>
          </c:extLst>
        </c:ser>
        <c:ser>
          <c:idx val="2"/>
          <c:order val="2"/>
          <c:tx>
            <c:strRef>
              <c:f>'PAX (EMBTUR)'!$B$10</c:f>
              <c:strCache>
                <c:ptCount val="1"/>
                <c:pt idx="0">
                  <c:v>Real 2021</c:v>
                </c:pt>
              </c:strCache>
            </c:strRef>
          </c:tx>
          <c:spPr>
            <a:solidFill>
              <a:srgbClr val="B38E5D"/>
            </a:solidFill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2068963599764228E-2"/>
                  <c:y val="8.76722290205993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0529-4715-98F4-30C6B6800BD0}"/>
                </c:ext>
              </c:extLst>
            </c:dLbl>
            <c:dLbl>
              <c:idx val="1"/>
              <c:layout>
                <c:manualLayout>
                  <c:x val="1.3431947425588757E-2"/>
                  <c:y val="1.524692088436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529-4715-98F4-30C6B6800BD0}"/>
                </c:ext>
              </c:extLst>
            </c:dLbl>
            <c:dLbl>
              <c:idx val="2"/>
              <c:layout>
                <c:manualLayout>
                  <c:x val="5.9938647366150604E-3"/>
                  <c:y val="1.0433770006681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0529-4715-98F4-30C6B6800BD0}"/>
                </c:ext>
              </c:extLst>
            </c:dLbl>
            <c:dLbl>
              <c:idx val="3"/>
              <c:layout>
                <c:manualLayout>
                  <c:x val="5.533937854313639E-3"/>
                  <c:y val="-5.24834486225515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0529-4715-98F4-30C6B6800BD0}"/>
                </c:ext>
              </c:extLst>
            </c:dLbl>
            <c:dLbl>
              <c:idx val="4"/>
              <c:layout>
                <c:manualLayout>
                  <c:x val="4.3469735460340327E-3"/>
                  <c:y val="4.75557382917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0529-4715-98F4-30C6B6800BD0}"/>
                </c:ext>
              </c:extLst>
            </c:dLbl>
            <c:dLbl>
              <c:idx val="5"/>
              <c:layout>
                <c:manualLayout>
                  <c:x val="2.3540227839748507E-2"/>
                  <c:y val="1.426660655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0529-4715-98F4-30C6B6800BD0}"/>
                </c:ext>
              </c:extLst>
            </c:dLbl>
            <c:dLbl>
              <c:idx val="6"/>
              <c:layout>
                <c:manualLayout>
                  <c:x val="2.50114920797328E-2"/>
                  <c:y val="9.51107103646709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0529-4715-98F4-30C6B6800BD0}"/>
                </c:ext>
              </c:extLst>
            </c:dLbl>
            <c:dLbl>
              <c:idx val="7"/>
              <c:layout>
                <c:manualLayout>
                  <c:x val="2.6482724963288538E-2"/>
                  <c:y val="1.3828740734328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0529-4715-98F4-30C6B6800BD0}"/>
                </c:ext>
              </c:extLst>
            </c:dLbl>
            <c:dLbl>
              <c:idx val="8"/>
              <c:layout>
                <c:manualLayout>
                  <c:x val="1.4712642399842818E-2"/>
                  <c:y val="1.9021954847126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0529-4715-98F4-30C6B6800BD0}"/>
                </c:ext>
              </c:extLst>
            </c:dLbl>
            <c:dLbl>
              <c:idx val="9"/>
              <c:layout>
                <c:manualLayout>
                  <c:x val="1.0298849679889973E-2"/>
                  <c:y val="-1.426660655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0529-4715-98F4-30C6B6800BD0}"/>
                </c:ext>
              </c:extLst>
            </c:dLbl>
            <c:dLbl>
              <c:idx val="10"/>
              <c:layout>
                <c:manualLayout>
                  <c:x val="2.7953904712123463E-2"/>
                  <c:y val="7.13330327735032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0529-4715-98F4-30C6B6800B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285C4D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'PAX (EMBTUR)'!$C$6:$N$6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'PAX (EMBTUR)'!$C$10:$N$10</c:f>
              <c:numCache>
                <c:formatCode>_-* #,##0_-;\-* #,##0_-;_-* "-"??_-;_-@_-</c:formatCode>
                <c:ptCount val="12"/>
                <c:pt idx="0">
                  <c:v>19952</c:v>
                </c:pt>
                <c:pt idx="1">
                  <c:v>16113</c:v>
                </c:pt>
                <c:pt idx="2">
                  <c:v>29207</c:v>
                </c:pt>
                <c:pt idx="3">
                  <c:v>31761</c:v>
                </c:pt>
                <c:pt idx="4">
                  <c:v>34141</c:v>
                </c:pt>
                <c:pt idx="5">
                  <c:v>36626</c:v>
                </c:pt>
                <c:pt idx="6">
                  <c:v>64581</c:v>
                </c:pt>
                <c:pt idx="7">
                  <c:v>36701</c:v>
                </c:pt>
                <c:pt idx="8">
                  <c:v>23937</c:v>
                </c:pt>
                <c:pt idx="9">
                  <c:v>34030</c:v>
                </c:pt>
                <c:pt idx="10">
                  <c:v>40221</c:v>
                </c:pt>
                <c:pt idx="11">
                  <c:v>48966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529-4715-98F4-30C6B6800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702472"/>
        <c:axId val="237703256"/>
      </c:barChart>
      <c:lineChart>
        <c:grouping val="standard"/>
        <c:varyColors val="0"/>
        <c:ser>
          <c:idx val="0"/>
          <c:order val="0"/>
          <c:tx>
            <c:strRef>
              <c:f>'PAX (EMBTUR)'!$B$8</c:f>
              <c:strCache>
                <c:ptCount val="1"/>
                <c:pt idx="0">
                  <c:v>Preliminar 2021</c:v>
                </c:pt>
              </c:strCache>
            </c:strRef>
          </c:tx>
          <c:spPr>
            <a:ln w="38100">
              <a:solidFill>
                <a:srgbClr val="285C4D"/>
              </a:solidFill>
              <a:prstDash val="solid"/>
            </a:ln>
          </c:spPr>
          <c:marker>
            <c:symbol val="x"/>
            <c:size val="3"/>
            <c:spPr>
              <a:solidFill>
                <a:srgbClr val="008000"/>
              </a:solidFill>
              <a:ln>
                <a:solidFill>
                  <a:srgbClr val="285C4D"/>
                </a:solidFill>
                <a:prstDash val="solid"/>
              </a:ln>
            </c:spPr>
          </c:marker>
          <c:cat>
            <c:strRef>
              <c:f>'PAX (EMBTUR)'!$C$6:$N$6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'PAX (EMBTUR)'!$C$8:$N$8</c:f>
              <c:numCache>
                <c:formatCode>_-* #,##0_-;\-* #,##0_-;_-* "-"??_-;_-@_-</c:formatCode>
                <c:ptCount val="12"/>
                <c:pt idx="0">
                  <c:v>18010</c:v>
                </c:pt>
                <c:pt idx="1">
                  <c:v>14940</c:v>
                </c:pt>
                <c:pt idx="2">
                  <c:v>17577</c:v>
                </c:pt>
                <c:pt idx="3">
                  <c:v>17940</c:v>
                </c:pt>
                <c:pt idx="4">
                  <c:v>17723.5</c:v>
                </c:pt>
                <c:pt idx="5">
                  <c:v>15889</c:v>
                </c:pt>
                <c:pt idx="6">
                  <c:v>20860</c:v>
                </c:pt>
                <c:pt idx="7">
                  <c:v>14301</c:v>
                </c:pt>
                <c:pt idx="8">
                  <c:v>8170</c:v>
                </c:pt>
                <c:pt idx="9">
                  <c:v>8545</c:v>
                </c:pt>
                <c:pt idx="10">
                  <c:v>11404</c:v>
                </c:pt>
                <c:pt idx="11">
                  <c:v>18573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529-4715-98F4-30C6B6800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702472"/>
        <c:axId val="237703256"/>
      </c:lineChart>
      <c:catAx>
        <c:axId val="237702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Meses</a:t>
                </a:r>
              </a:p>
            </c:rich>
          </c:tx>
          <c:layout>
            <c:manualLayout>
              <c:xMode val="edge"/>
              <c:yMode val="edge"/>
              <c:x val="0.39839052327049768"/>
              <c:y val="0.943973495850332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37703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703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Visitantes</a:t>
                </a:r>
              </a:p>
            </c:rich>
          </c:tx>
          <c:layout>
            <c:manualLayout>
              <c:xMode val="edge"/>
              <c:yMode val="edge"/>
              <c:x val="5.0301381039028793E-3"/>
              <c:y val="0.48726692745497374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37702472"/>
        <c:crosses val="autoZero"/>
        <c:crossBetween val="between"/>
      </c:valAx>
      <c:spPr>
        <a:noFill/>
        <a:ln>
          <a:gradFill>
            <a:gsLst>
              <a:gs pos="0">
                <a:srgbClr val="4F81BD">
                  <a:tint val="66000"/>
                  <a:satMod val="160000"/>
                  <a:alpha val="23000"/>
                </a:srgbClr>
              </a:gs>
              <a:gs pos="50000">
                <a:srgbClr val="4F81BD">
                  <a:tint val="44500"/>
                  <a:satMod val="160000"/>
                </a:srgbClr>
              </a:gs>
              <a:gs pos="100000">
                <a:srgbClr val="4F81BD">
                  <a:tint val="23500"/>
                  <a:satMod val="160000"/>
                </a:srgbClr>
              </a:gs>
            </a:gsLst>
            <a:lin ang="5400000" scaled="0"/>
          </a:gradFill>
        </a:ln>
      </c:spPr>
    </c:plotArea>
    <c:legend>
      <c:legendPos val="t"/>
      <c:layout>
        <c:manualLayout>
          <c:xMode val="edge"/>
          <c:yMode val="edge"/>
          <c:x val="0.40529069613948276"/>
          <c:y val="3.8379530916844352E-2"/>
          <c:w val="0.55824857975672715"/>
          <c:h val="0.18123689762660294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600"/>
          </a:pPr>
          <a:endParaRPr lang="es-MX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>
        <a:alphaModFix amt="52000"/>
      </a:blip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ontserrat" panose="00000500000000000000" pitchFamily="2" charset="0"/>
          <a:ea typeface="Calibri"/>
          <a:cs typeface="Calibri"/>
        </a:defRPr>
      </a:pPr>
      <a:endParaRPr lang="es-MX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MOVIMIENTO</a:t>
            </a:r>
            <a:r>
              <a:rPr lang="es-MX" b="1" baseline="0">
                <a:latin typeface="Montserrat" panose="00000500000000000000" pitchFamily="2" charset="0"/>
              </a:rPr>
              <a:t> ANUAL DE PASAJEROS EN MUELLE LOS PEINES</a:t>
            </a:r>
            <a:endParaRPr lang="es-MX" b="1">
              <a:latin typeface="Montserrat" panose="00000500000000000000" pitchFamily="2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9D244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85C4D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('Muelle Los Peines'!$B$8,'Muelle Los Peines'!$B$9:$B$17)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('Muelle Los Peines'!$P$8,'Muelle Los Peines'!$P$9:$P$17)</c:f>
              <c:numCache>
                <c:formatCode>_-* #,##0_-;\-* #,##0_-;_-* "-"??_-;_-@_-</c:formatCode>
                <c:ptCount val="10"/>
                <c:pt idx="0">
                  <c:v>16009</c:v>
                </c:pt>
                <c:pt idx="1">
                  <c:v>17113</c:v>
                </c:pt>
                <c:pt idx="2">
                  <c:v>21479</c:v>
                </c:pt>
                <c:pt idx="3">
                  <c:v>22066</c:v>
                </c:pt>
                <c:pt idx="4">
                  <c:v>23045</c:v>
                </c:pt>
                <c:pt idx="5">
                  <c:v>25011</c:v>
                </c:pt>
                <c:pt idx="6">
                  <c:v>24400</c:v>
                </c:pt>
                <c:pt idx="7">
                  <c:v>26211</c:v>
                </c:pt>
                <c:pt idx="8">
                  <c:v>19323</c:v>
                </c:pt>
                <c:pt idx="9">
                  <c:v>29742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46-45DA-BDED-EAB489FBE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7702080"/>
        <c:axId val="2376989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('Muelle Los Peines'!$B$8,'Muelle Los Peines'!$B$9:$B$17)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('Muelle Los Peines'!$B$8,'Muelle Los Peines'!$B$9:$B$17)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B46-45DA-BDED-EAB489FBE6AC}"/>
                  </c:ext>
                </c:extLst>
              </c15:ser>
            </c15:filteredBarSeries>
          </c:ext>
        </c:extLst>
      </c:barChart>
      <c:catAx>
        <c:axId val="23770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37698944"/>
        <c:crosses val="autoZero"/>
        <c:auto val="1"/>
        <c:lblAlgn val="ctr"/>
        <c:lblOffset val="100"/>
        <c:noMultiLvlLbl val="0"/>
      </c:catAx>
      <c:valAx>
        <c:axId val="23769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37702080"/>
        <c:crosses val="autoZero"/>
        <c:crossBetween val="between"/>
      </c:valAx>
      <c:spPr>
        <a:blipFill dpi="0" rotWithShape="1">
          <a:blip xmlns:r="http://schemas.openxmlformats.org/officeDocument/2006/relationships" r:embed="rId3" cstate="print">
            <a:alphaModFix amt="4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jpe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1658</xdr:colOff>
      <xdr:row>10</xdr:row>
      <xdr:rowOff>94836</xdr:rowOff>
    </xdr:from>
    <xdr:to>
      <xdr:col>10</xdr:col>
      <xdr:colOff>405850</xdr:colOff>
      <xdr:row>29</xdr:row>
      <xdr:rowOff>17808</xdr:rowOff>
    </xdr:to>
    <xdr:graphicFrame macro="">
      <xdr:nvGraphicFramePr>
        <xdr:cNvPr id="10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430695</xdr:colOff>
      <xdr:row>23</xdr:row>
      <xdr:rowOff>64485</xdr:rowOff>
    </xdr:from>
    <xdr:to>
      <xdr:col>14</xdr:col>
      <xdr:colOff>839027</xdr:colOff>
      <xdr:row>29</xdr:row>
      <xdr:rowOff>40084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DE42411-A390-D647-84BF-45B0C8BD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9645" y="4903185"/>
          <a:ext cx="836957" cy="947149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0</xdr:row>
      <xdr:rowOff>240196</xdr:rowOff>
    </xdr:from>
    <xdr:to>
      <xdr:col>6</xdr:col>
      <xdr:colOff>402046</xdr:colOff>
      <xdr:row>1</xdr:row>
      <xdr:rowOff>151731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73" y="240196"/>
          <a:ext cx="3516308" cy="5327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676275</xdr:colOff>
      <xdr:row>34</xdr:row>
      <xdr:rowOff>114300</xdr:rowOff>
    </xdr:from>
    <xdr:to>
      <xdr:col>10</xdr:col>
      <xdr:colOff>609600</xdr:colOff>
      <xdr:row>37</xdr:row>
      <xdr:rowOff>0</xdr:rowOff>
    </xdr:to>
    <xdr:sp macro="" textlink="">
      <xdr:nvSpPr>
        <xdr:cNvPr id="30864" name="2 Rectángulo"/>
        <xdr:cNvSpPr>
          <a:spLocks noChangeArrowheads="1"/>
        </xdr:cNvSpPr>
      </xdr:nvSpPr>
      <xdr:spPr bwMode="auto">
        <a:xfrm>
          <a:off x="6305550" y="6419850"/>
          <a:ext cx="2085975" cy="371475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>
    <xdr:from>
      <xdr:col>1</xdr:col>
      <xdr:colOff>297657</xdr:colOff>
      <xdr:row>10</xdr:row>
      <xdr:rowOff>57150</xdr:rowOff>
    </xdr:from>
    <xdr:to>
      <xdr:col>10</xdr:col>
      <xdr:colOff>523875</xdr:colOff>
      <xdr:row>38</xdr:row>
      <xdr:rowOff>76200</xdr:rowOff>
    </xdr:to>
    <xdr:graphicFrame macro="">
      <xdr:nvGraphicFramePr>
        <xdr:cNvPr id="308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619125</xdr:colOff>
      <xdr:row>1</xdr:row>
      <xdr:rowOff>178594</xdr:rowOff>
    </xdr:from>
    <xdr:to>
      <xdr:col>4</xdr:col>
      <xdr:colOff>92869</xdr:colOff>
      <xdr:row>4</xdr:row>
      <xdr:rowOff>283369</xdr:rowOff>
    </xdr:to>
    <xdr:cxnSp macro="">
      <xdr:nvCxnSpPr>
        <xdr:cNvPr id="10" name="9 Conector recto"/>
        <xdr:cNvCxnSpPr/>
      </xdr:nvCxnSpPr>
      <xdr:spPr bwMode="auto">
        <a:xfrm>
          <a:off x="2476500" y="797719"/>
          <a:ext cx="914400" cy="914400"/>
        </a:xfrm>
        <a:prstGeom prst="line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14</xdr:col>
      <xdr:colOff>385802</xdr:colOff>
      <xdr:row>27</xdr:row>
      <xdr:rowOff>107257</xdr:rowOff>
    </xdr:from>
    <xdr:to>
      <xdr:col>15</xdr:col>
      <xdr:colOff>836439</xdr:colOff>
      <xdr:row>36</xdr:row>
      <xdr:rowOff>3152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DE42411-A390-D647-84BF-45B0C8BD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67331" y="6561845"/>
          <a:ext cx="1380726" cy="161039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0</xdr:row>
      <xdr:rowOff>244929</xdr:rowOff>
    </xdr:from>
    <xdr:to>
      <xdr:col>5</xdr:col>
      <xdr:colOff>369313</xdr:colOff>
      <xdr:row>1</xdr:row>
      <xdr:rowOff>344946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244929"/>
          <a:ext cx="4791635" cy="7259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54428</xdr:colOff>
      <xdr:row>12</xdr:row>
      <xdr:rowOff>158184</xdr:rowOff>
    </xdr:from>
    <xdr:to>
      <xdr:col>10</xdr:col>
      <xdr:colOff>571499</xdr:colOff>
      <xdr:row>41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219075</xdr:colOff>
      <xdr:row>26</xdr:row>
      <xdr:rowOff>38100</xdr:rowOff>
    </xdr:from>
    <xdr:to>
      <xdr:col>8</xdr:col>
      <xdr:colOff>190500</xdr:colOff>
      <xdr:row>31</xdr:row>
      <xdr:rowOff>142875</xdr:rowOff>
    </xdr:to>
    <xdr:sp macro="" textlink="">
      <xdr:nvSpPr>
        <xdr:cNvPr id="3" name="2 Rectángulo"/>
        <xdr:cNvSpPr>
          <a:spLocks noChangeArrowheads="1"/>
        </xdr:cNvSpPr>
      </xdr:nvSpPr>
      <xdr:spPr bwMode="auto">
        <a:xfrm>
          <a:off x="4029075" y="4410075"/>
          <a:ext cx="1495425" cy="914400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>
    <xdr:from>
      <xdr:col>1</xdr:col>
      <xdr:colOff>342900</xdr:colOff>
      <xdr:row>27</xdr:row>
      <xdr:rowOff>133350</xdr:rowOff>
    </xdr:from>
    <xdr:to>
      <xdr:col>1</xdr:col>
      <xdr:colOff>1257300</xdr:colOff>
      <xdr:row>33</xdr:row>
      <xdr:rowOff>76200</xdr:rowOff>
    </xdr:to>
    <xdr:sp macro="" textlink="">
      <xdr:nvSpPr>
        <xdr:cNvPr id="4" name="3 Rectángulo"/>
        <xdr:cNvSpPr>
          <a:spLocks noChangeArrowheads="1"/>
        </xdr:cNvSpPr>
      </xdr:nvSpPr>
      <xdr:spPr bwMode="auto">
        <a:xfrm>
          <a:off x="342900" y="4667250"/>
          <a:ext cx="419100" cy="914400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1</xdr:col>
      <xdr:colOff>47625</xdr:colOff>
      <xdr:row>0</xdr:row>
      <xdr:rowOff>59532</xdr:rowOff>
    </xdr:from>
    <xdr:to>
      <xdr:col>6</xdr:col>
      <xdr:colOff>128588</xdr:colOff>
      <xdr:row>1</xdr:row>
      <xdr:rowOff>165186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9532"/>
          <a:ext cx="4783932" cy="724779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95250</xdr:rowOff>
    </xdr:from>
    <xdr:to>
      <xdr:col>15</xdr:col>
      <xdr:colOff>642937</xdr:colOff>
      <xdr:row>29</xdr:row>
      <xdr:rowOff>107156</xdr:rowOff>
    </xdr:to>
    <xdr:sp macro="" textlink="">
      <xdr:nvSpPr>
        <xdr:cNvPr id="5" name="CuadroTexto 4"/>
        <xdr:cNvSpPr txBox="1"/>
      </xdr:nvSpPr>
      <xdr:spPr>
        <a:xfrm>
          <a:off x="8465344" y="6036469"/>
          <a:ext cx="3536156" cy="904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>
              <a:latin typeface="Montserrat" panose="00000500000000000000" pitchFamily="2" charset="0"/>
            </a:rPr>
            <a:t>Los Recorridos consideran atraques y desatraques desde los muelles de la terminal marítima a cargo de API Puerto Vallarta.</a:t>
          </a:r>
        </a:p>
      </xdr:txBody>
    </xdr:sp>
    <xdr:clientData/>
  </xdr:twoCellAnchor>
  <xdr:twoCellAnchor editAs="oneCell">
    <xdr:from>
      <xdr:col>13</xdr:col>
      <xdr:colOff>773906</xdr:colOff>
      <xdr:row>30</xdr:row>
      <xdr:rowOff>59531</xdr:rowOff>
    </xdr:from>
    <xdr:to>
      <xdr:col>15</xdr:col>
      <xdr:colOff>535382</xdr:colOff>
      <xdr:row>40</xdr:row>
      <xdr:rowOff>3051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DDE42411-A390-D647-84BF-45B0C8BD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60844" y="7060406"/>
          <a:ext cx="1380726" cy="1610395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0.45105</cdr:x>
      <cdr:y>0.58824</cdr:y>
    </cdr:from>
    <cdr:to>
      <cdr:x>0.57001</cdr:x>
      <cdr:y>0.80543</cdr:y>
    </cdr:to>
    <cdr:sp macro="" textlink="">
      <cdr:nvSpPr>
        <cdr:cNvPr id="2" name="1 Rectángulo"/>
        <cdr:cNvSpPr/>
      </cdr:nvSpPr>
      <cdr:spPr bwMode="auto">
        <a:xfrm xmlns:a="http://schemas.openxmlformats.org/drawingml/2006/main">
          <a:off x="3467100" y="2476500"/>
          <a:ext cx="914400" cy="9144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23811</xdr:colOff>
      <xdr:row>11</xdr:row>
      <xdr:rowOff>111919</xdr:rowOff>
    </xdr:from>
    <xdr:to>
      <xdr:col>10</xdr:col>
      <xdr:colOff>476250</xdr:colOff>
      <xdr:row>33</xdr:row>
      <xdr:rowOff>166687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486834</xdr:colOff>
      <xdr:row>25</xdr:row>
      <xdr:rowOff>74084</xdr:rowOff>
    </xdr:from>
    <xdr:to>
      <xdr:col>15</xdr:col>
      <xdr:colOff>652828</xdr:colOff>
      <xdr:row>31</xdr:row>
      <xdr:rowOff>174447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DE42411-A390-D647-84BF-45B0C8BD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02759" y="6170084"/>
          <a:ext cx="1118494" cy="12909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201706</xdr:rowOff>
    </xdr:from>
    <xdr:to>
      <xdr:col>5</xdr:col>
      <xdr:colOff>90794</xdr:colOff>
      <xdr:row>1</xdr:row>
      <xdr:rowOff>428940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01706"/>
          <a:ext cx="4517118" cy="8435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453277</xdr:colOff>
      <xdr:row>18</xdr:row>
      <xdr:rowOff>97771</xdr:rowOff>
    </xdr:from>
    <xdr:to>
      <xdr:col>12</xdr:col>
      <xdr:colOff>243728</xdr:colOff>
      <xdr:row>42</xdr:row>
      <xdr:rowOff>35859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149679</xdr:colOff>
      <xdr:row>0</xdr:row>
      <xdr:rowOff>176893</xdr:rowOff>
    </xdr:from>
    <xdr:to>
      <xdr:col>6</xdr:col>
      <xdr:colOff>52615</xdr:colOff>
      <xdr:row>1</xdr:row>
      <xdr:rowOff>334067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76893"/>
          <a:ext cx="5168900" cy="783103"/>
        </a:xfrm>
        <a:prstGeom prst="rect">
          <a:avLst/>
        </a:prstGeom>
      </xdr:spPr>
    </xdr:pic>
    <xdr:clientData/>
  </xdr:twoCellAnchor>
  <xdr:twoCellAnchor editAs="oneCell">
    <xdr:from>
      <xdr:col>14</xdr:col>
      <xdr:colOff>268942</xdr:colOff>
      <xdr:row>27</xdr:row>
      <xdr:rowOff>134470</xdr:rowOff>
    </xdr:from>
    <xdr:to>
      <xdr:col>15</xdr:col>
      <xdr:colOff>434936</xdr:colOff>
      <xdr:row>34</xdr:row>
      <xdr:rowOff>89157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DE42411-A390-D647-84BF-45B0C8BD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02236" y="6152029"/>
          <a:ext cx="1118494" cy="1288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7"/>
  <sheetViews>
    <sheetView showGridLines="0" zoomScale="115" zoomScaleNormal="115" workbookViewId="0">
      <selection activeCell="C7" sqref="C7:N7"/>
    </sheetView>
  </sheetViews>
  <sheetFormatPr baseColWidth="10" defaultColWidth="11.42578125" defaultRowHeight="12.75" x14ac:dyDescent="0.2"/>
  <cols>
    <col min="1" max="1" width="4.28515625" customWidth="1"/>
    <col min="2" max="2" width="21" customWidth="1"/>
    <col min="3" max="10" width="6.42578125" customWidth="1"/>
    <col min="11" max="11" width="7.28515625" customWidth="1"/>
    <col min="12" max="12" width="8.28515625" customWidth="1"/>
    <col min="13" max="13" width="9.28515625" customWidth="1"/>
    <col min="14" max="14" width="6.42578125" customWidth="1"/>
    <col min="15" max="15" width="13.5703125" customWidth="1"/>
    <col min="16" max="16" width="11.85546875" customWidth="1"/>
    <col min="17" max="17" width="11.42578125" customWidth="1"/>
  </cols>
  <sheetData>
    <row r="1" spans="1:19" ht="48.75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9" ht="27.75" x14ac:dyDescent="0.5">
      <c r="A2" s="24"/>
      <c r="B2" s="226" t="s">
        <v>59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32"/>
    </row>
    <row r="3" spans="1:19" ht="9.75" customHeight="1" thickBot="1" x14ac:dyDescent="0.45">
      <c r="A3" s="24"/>
      <c r="B3" s="26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36"/>
    </row>
    <row r="4" spans="1:19" ht="8.25" customHeight="1" thickTop="1" x14ac:dyDescent="0.2">
      <c r="A4" s="24"/>
      <c r="B4" s="24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5"/>
    </row>
    <row r="5" spans="1:19" ht="24" customHeight="1" x14ac:dyDescent="0.35">
      <c r="A5" s="24"/>
      <c r="B5" s="48"/>
      <c r="C5" s="116" t="s">
        <v>0</v>
      </c>
      <c r="D5" s="117" t="s">
        <v>1</v>
      </c>
      <c r="E5" s="117" t="s">
        <v>2</v>
      </c>
      <c r="F5" s="117" t="s">
        <v>3</v>
      </c>
      <c r="G5" s="117" t="s">
        <v>2</v>
      </c>
      <c r="H5" s="117" t="s">
        <v>4</v>
      </c>
      <c r="I5" s="117" t="s">
        <v>4</v>
      </c>
      <c r="J5" s="117" t="s">
        <v>3</v>
      </c>
      <c r="K5" s="117" t="s">
        <v>5</v>
      </c>
      <c r="L5" s="117" t="s">
        <v>6</v>
      </c>
      <c r="M5" s="117" t="s">
        <v>7</v>
      </c>
      <c r="N5" s="118" t="s">
        <v>8</v>
      </c>
      <c r="O5" s="119" t="s">
        <v>68</v>
      </c>
      <c r="P5" s="119" t="s">
        <v>66</v>
      </c>
      <c r="Q5" s="24"/>
    </row>
    <row r="6" spans="1:19" ht="10.5" customHeight="1" x14ac:dyDescent="0.35">
      <c r="A6" s="24"/>
      <c r="B6" s="49"/>
      <c r="C6" s="50"/>
      <c r="D6" s="50"/>
      <c r="E6" s="50"/>
      <c r="F6" s="51"/>
      <c r="G6" s="51"/>
      <c r="H6" s="51"/>
      <c r="I6" s="51"/>
      <c r="J6" s="51"/>
      <c r="K6" s="51"/>
      <c r="L6" s="51"/>
      <c r="M6" s="51"/>
      <c r="N6" s="51"/>
      <c r="O6" s="49"/>
      <c r="P6" s="49"/>
      <c r="Q6" s="24"/>
    </row>
    <row r="7" spans="1:19" ht="18" customHeight="1" x14ac:dyDescent="0.2">
      <c r="A7" s="24"/>
      <c r="B7" s="120" t="s">
        <v>63</v>
      </c>
      <c r="C7" s="162">
        <v>8</v>
      </c>
      <c r="D7" s="162">
        <v>7</v>
      </c>
      <c r="E7" s="162">
        <v>7</v>
      </c>
      <c r="F7" s="162">
        <v>9</v>
      </c>
      <c r="G7" s="162">
        <v>5</v>
      </c>
      <c r="H7" s="162">
        <v>4</v>
      </c>
      <c r="I7" s="162">
        <v>5</v>
      </c>
      <c r="J7" s="162">
        <v>4</v>
      </c>
      <c r="K7" s="162">
        <v>1</v>
      </c>
      <c r="L7" s="162">
        <v>5</v>
      </c>
      <c r="M7" s="162">
        <v>5</v>
      </c>
      <c r="N7" s="163">
        <v>6</v>
      </c>
      <c r="O7" s="164">
        <f>SUM(C7:N7)</f>
        <v>66</v>
      </c>
      <c r="P7" s="165">
        <f>SUM(C7:N7)</f>
        <v>66</v>
      </c>
      <c r="Q7" s="24"/>
    </row>
    <row r="8" spans="1:19" ht="18" customHeight="1" x14ac:dyDescent="0.2">
      <c r="A8" s="24"/>
      <c r="B8" s="123" t="s">
        <v>62</v>
      </c>
      <c r="C8" s="166">
        <v>26</v>
      </c>
      <c r="D8" s="166">
        <v>13</v>
      </c>
      <c r="E8" s="166">
        <v>17</v>
      </c>
      <c r="F8" s="166">
        <v>3</v>
      </c>
      <c r="G8" s="166">
        <v>7</v>
      </c>
      <c r="H8" s="166">
        <v>1</v>
      </c>
      <c r="I8" s="166">
        <v>2</v>
      </c>
      <c r="J8" s="166">
        <v>0</v>
      </c>
      <c r="K8" s="166">
        <v>0</v>
      </c>
      <c r="L8" s="167">
        <v>0</v>
      </c>
      <c r="M8" s="167">
        <v>1</v>
      </c>
      <c r="N8" s="168">
        <v>3</v>
      </c>
      <c r="O8" s="169">
        <f>SUM(C8:N8)</f>
        <v>73</v>
      </c>
      <c r="P8" s="169">
        <f>SUM(C8:N8)</f>
        <v>73</v>
      </c>
      <c r="Q8" s="24"/>
      <c r="S8" s="23"/>
    </row>
    <row r="9" spans="1:19" ht="18" customHeight="1" x14ac:dyDescent="0.35">
      <c r="A9" s="24"/>
      <c r="B9" s="127" t="s">
        <v>64</v>
      </c>
      <c r="C9" s="170">
        <v>0</v>
      </c>
      <c r="D9" s="170">
        <v>1</v>
      </c>
      <c r="E9" s="170">
        <v>0</v>
      </c>
      <c r="F9" s="170">
        <v>1</v>
      </c>
      <c r="G9" s="170">
        <v>0</v>
      </c>
      <c r="H9" s="170">
        <v>0</v>
      </c>
      <c r="I9" s="170">
        <v>0</v>
      </c>
      <c r="J9" s="170">
        <v>1</v>
      </c>
      <c r="K9" s="170">
        <v>5</v>
      </c>
      <c r="L9" s="171">
        <v>12</v>
      </c>
      <c r="M9" s="171">
        <v>18</v>
      </c>
      <c r="N9" s="170">
        <v>24</v>
      </c>
      <c r="O9" s="129">
        <f>SUM(C9:N9)</f>
        <v>62</v>
      </c>
      <c r="P9" s="129">
        <f>SUM(C9:N9)</f>
        <v>62</v>
      </c>
      <c r="Q9" s="34"/>
    </row>
    <row r="10" spans="1:19" ht="8.25" customHeight="1" x14ac:dyDescent="0.2">
      <c r="A10" s="24"/>
      <c r="B10" s="29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24"/>
      <c r="P10" s="24"/>
      <c r="Q10" s="24"/>
    </row>
    <row r="11" spans="1:19" ht="7.5" customHeight="1" x14ac:dyDescent="0.2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19" ht="18" x14ac:dyDescent="0.3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172" t="s">
        <v>16</v>
      </c>
      <c r="M12" s="173"/>
      <c r="N12" s="173"/>
      <c r="O12" s="173"/>
      <c r="P12" s="174" t="s">
        <v>14</v>
      </c>
      <c r="Q12" s="24"/>
    </row>
    <row r="13" spans="1:19" ht="18" x14ac:dyDescent="0.3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175" t="s">
        <v>69</v>
      </c>
      <c r="M13" s="176"/>
      <c r="N13" s="176"/>
      <c r="O13" s="176"/>
      <c r="P13" s="177" t="s">
        <v>13</v>
      </c>
      <c r="Q13" s="24"/>
    </row>
    <row r="14" spans="1:19" ht="18" x14ac:dyDescent="0.3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178" t="str">
        <f>+B7</f>
        <v>Preliminar 2021</v>
      </c>
      <c r="M14" s="179"/>
      <c r="N14" s="180">
        <v>66</v>
      </c>
      <c r="O14" s="181"/>
      <c r="P14" s="182">
        <f>(N16-N14)/N14</f>
        <v>-6.0606060606060608E-2</v>
      </c>
      <c r="Q14" s="24"/>
    </row>
    <row r="15" spans="1:19" ht="18" x14ac:dyDescent="0.3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183" t="str">
        <f>+B8</f>
        <v>REAL 2020</v>
      </c>
      <c r="M15" s="184"/>
      <c r="N15" s="185">
        <v>73</v>
      </c>
      <c r="O15" s="186"/>
      <c r="P15" s="187">
        <f>(N16-N15)/N15</f>
        <v>-0.15068493150684931</v>
      </c>
      <c r="Q15" s="24"/>
    </row>
    <row r="16" spans="1:19" ht="18" x14ac:dyDescent="0.35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188" t="str">
        <f>+B9</f>
        <v>REAL 2021</v>
      </c>
      <c r="M16" s="189"/>
      <c r="N16" s="190">
        <f>+O9</f>
        <v>62</v>
      </c>
      <c r="O16" s="191"/>
      <c r="P16" s="192"/>
      <c r="Q16" s="24"/>
    </row>
    <row r="17" spans="1:21" ht="18" x14ac:dyDescent="0.3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193"/>
      <c r="M17" s="193"/>
      <c r="N17" s="193"/>
      <c r="O17" s="193"/>
      <c r="P17" s="193"/>
      <c r="Q17" s="24"/>
    </row>
    <row r="18" spans="1:21" ht="18" x14ac:dyDescent="0.35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172" t="s">
        <v>16</v>
      </c>
      <c r="M18" s="173"/>
      <c r="N18" s="173"/>
      <c r="O18" s="173"/>
      <c r="P18" s="174" t="s">
        <v>14</v>
      </c>
      <c r="Q18" s="25"/>
    </row>
    <row r="19" spans="1:21" ht="18" x14ac:dyDescent="0.35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175" t="s">
        <v>33</v>
      </c>
      <c r="M19" s="176"/>
      <c r="N19" s="176"/>
      <c r="O19" s="176"/>
      <c r="P19" s="177" t="s">
        <v>13</v>
      </c>
      <c r="Q19" s="25"/>
    </row>
    <row r="20" spans="1:21" ht="18" x14ac:dyDescent="0.35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178" t="str">
        <f>+B7</f>
        <v>Preliminar 2021</v>
      </c>
      <c r="M20" s="179"/>
      <c r="N20" s="180">
        <f>+P7</f>
        <v>66</v>
      </c>
      <c r="O20" s="181"/>
      <c r="P20" s="194">
        <f>(N22-N20)/N20</f>
        <v>-6.0606060606060608E-2</v>
      </c>
      <c r="Q20" s="25"/>
      <c r="S20" s="20"/>
      <c r="T20" s="20"/>
      <c r="U20" s="20"/>
    </row>
    <row r="21" spans="1:21" ht="18" x14ac:dyDescent="0.3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183" t="str">
        <f>+B8</f>
        <v>REAL 2020</v>
      </c>
      <c r="M21" s="184"/>
      <c r="N21" s="185">
        <f>+P8</f>
        <v>73</v>
      </c>
      <c r="O21" s="186"/>
      <c r="P21" s="195">
        <f>(N22-N21)/N21</f>
        <v>-0.15068493150684931</v>
      </c>
      <c r="Q21" s="25"/>
    </row>
    <row r="22" spans="1:21" ht="18" x14ac:dyDescent="0.3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188" t="str">
        <f>+B9</f>
        <v>REAL 2021</v>
      </c>
      <c r="M22" s="189"/>
      <c r="N22" s="190">
        <f>+P9</f>
        <v>62</v>
      </c>
      <c r="O22" s="191"/>
      <c r="P22" s="192"/>
      <c r="Q22" s="25"/>
    </row>
    <row r="23" spans="1:21" x14ac:dyDescent="0.2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31"/>
      <c r="M23" s="31"/>
      <c r="N23" s="31"/>
      <c r="O23" s="31"/>
      <c r="P23" s="31"/>
      <c r="Q23" s="25"/>
    </row>
    <row r="24" spans="1:21" x14ac:dyDescent="0.2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25"/>
      <c r="M24" s="225"/>
      <c r="N24" s="225"/>
      <c r="O24" s="225"/>
      <c r="P24" s="225"/>
      <c r="Q24" s="24"/>
    </row>
    <row r="25" spans="1:21" x14ac:dyDescent="0.2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25"/>
      <c r="M25" s="225"/>
      <c r="N25" s="225"/>
      <c r="O25" s="225"/>
      <c r="P25" s="225"/>
      <c r="Q25" s="24"/>
    </row>
    <row r="26" spans="1:21" x14ac:dyDescent="0.2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25"/>
      <c r="M26" s="225"/>
      <c r="N26" s="225"/>
      <c r="O26" s="225"/>
      <c r="P26" s="225"/>
      <c r="Q26" s="24"/>
    </row>
    <row r="27" spans="1:21" x14ac:dyDescent="0.2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25"/>
      <c r="M27" s="225"/>
      <c r="N27" s="225"/>
      <c r="O27" s="225"/>
      <c r="P27" s="225"/>
      <c r="Q27" s="24"/>
    </row>
    <row r="28" spans="1:21" x14ac:dyDescent="0.2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25"/>
      <c r="M28" s="225"/>
      <c r="N28" s="225"/>
      <c r="O28" s="225"/>
      <c r="P28" s="225"/>
      <c r="Q28" s="24"/>
    </row>
    <row r="29" spans="1:21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25"/>
      <c r="M29" s="225"/>
      <c r="N29" s="225"/>
      <c r="O29" s="225"/>
      <c r="P29" s="225"/>
      <c r="Q29" s="24"/>
    </row>
    <row r="30" spans="1:21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25"/>
      <c r="M30" s="225"/>
      <c r="N30" s="225"/>
      <c r="O30" s="225"/>
      <c r="P30" s="225"/>
      <c r="Q30" s="24"/>
    </row>
    <row r="31" spans="1:21" x14ac:dyDescent="0.2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25"/>
      <c r="M31" s="225"/>
      <c r="N31" s="225"/>
      <c r="O31" s="225"/>
      <c r="P31" s="225"/>
      <c r="Q31" s="24"/>
    </row>
    <row r="32" spans="1:21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25"/>
      <c r="M32" s="225"/>
      <c r="N32" s="225"/>
      <c r="O32" s="225"/>
      <c r="P32" s="225"/>
      <c r="Q32" s="24"/>
    </row>
    <row r="33" spans="1:17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25"/>
      <c r="M33" s="225"/>
      <c r="N33" s="225"/>
      <c r="O33" s="225"/>
      <c r="P33" s="225"/>
      <c r="Q33" s="24"/>
    </row>
    <row r="47" spans="1:17" x14ac:dyDescent="0.2"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1:17" x14ac:dyDescent="0.2"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 ht="18" x14ac:dyDescent="0.25">
      <c r="B49" s="6"/>
      <c r="C49" s="6"/>
      <c r="D49" s="7" t="s">
        <v>10</v>
      </c>
      <c r="E49" s="7"/>
      <c r="F49" s="7"/>
      <c r="G49" s="7"/>
      <c r="H49" s="7"/>
      <c r="I49" s="8"/>
      <c r="J49" s="8"/>
      <c r="K49" s="8"/>
      <c r="L49" s="8"/>
      <c r="M49" s="8"/>
      <c r="N49" s="8"/>
      <c r="O49" s="6"/>
      <c r="P49" s="6"/>
    </row>
    <row r="50" spans="2:16" ht="18" x14ac:dyDescent="0.25">
      <c r="B50" s="6"/>
      <c r="C50" s="6"/>
      <c r="D50" s="7"/>
      <c r="E50" s="7"/>
      <c r="F50" s="7"/>
      <c r="G50" s="7"/>
      <c r="H50" s="7"/>
      <c r="I50" s="8"/>
      <c r="J50" s="8"/>
      <c r="K50" s="8"/>
      <c r="L50" s="8" t="s">
        <v>11</v>
      </c>
      <c r="M50" s="8"/>
      <c r="N50" s="8"/>
      <c r="O50" s="6"/>
      <c r="P50" s="6"/>
    </row>
    <row r="51" spans="2:16" ht="18" x14ac:dyDescent="0.25">
      <c r="B51" s="6"/>
      <c r="C51" s="6"/>
      <c r="D51" s="7" t="s">
        <v>9</v>
      </c>
      <c r="E51" s="7"/>
      <c r="F51" s="10">
        <f>SUM(C7:H7)</f>
        <v>40</v>
      </c>
      <c r="G51" s="7"/>
      <c r="H51" s="7"/>
      <c r="I51" s="8"/>
      <c r="J51" s="8"/>
      <c r="K51" s="8"/>
      <c r="L51" s="8"/>
      <c r="M51" s="8"/>
      <c r="N51" s="8"/>
      <c r="O51" s="6"/>
      <c r="P51" s="6"/>
    </row>
    <row r="52" spans="2:16" ht="18" x14ac:dyDescent="0.25">
      <c r="B52" s="6"/>
      <c r="C52" s="6"/>
      <c r="D52" s="7">
        <v>2008</v>
      </c>
      <c r="E52" s="7"/>
      <c r="F52" s="10">
        <f>SUM(C8:H8)</f>
        <v>67</v>
      </c>
      <c r="G52" s="7"/>
      <c r="H52" s="7"/>
      <c r="I52" s="8"/>
      <c r="J52" s="8"/>
      <c r="K52" s="8"/>
      <c r="L52" s="8"/>
      <c r="M52" s="8"/>
      <c r="N52" s="8"/>
      <c r="O52" s="6"/>
      <c r="P52" s="6"/>
    </row>
    <row r="53" spans="2:16" ht="18" x14ac:dyDescent="0.25">
      <c r="B53" s="6"/>
      <c r="C53" s="6"/>
      <c r="D53" s="7">
        <v>2009</v>
      </c>
      <c r="E53" s="7"/>
      <c r="F53" s="10">
        <f>SUM(C9:H9)</f>
        <v>2</v>
      </c>
      <c r="G53" s="7"/>
      <c r="H53" s="7"/>
      <c r="I53" s="8"/>
      <c r="J53" s="8"/>
      <c r="K53" s="8"/>
      <c r="L53" s="8"/>
      <c r="M53" s="8"/>
      <c r="N53" s="8"/>
      <c r="O53" s="6"/>
      <c r="P53" s="6"/>
    </row>
    <row r="54" spans="2:16" ht="15" x14ac:dyDescent="0.2">
      <c r="B54" s="6"/>
      <c r="C54" s="6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6"/>
    </row>
    <row r="55" spans="2:16" ht="15" x14ac:dyDescent="0.2"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6" ht="15" x14ac:dyDescent="0.2"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2:16" ht="15" x14ac:dyDescent="0.2"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</sheetData>
  <mergeCells count="2">
    <mergeCell ref="L24:P33"/>
    <mergeCell ref="B2:P2"/>
  </mergeCells>
  <phoneticPr fontId="4" type="noConversion"/>
  <printOptions horizontalCentered="1"/>
  <pageMargins left="0.25" right="0.25" top="0.32" bottom="0.75" header="0.3" footer="0.3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59"/>
  <sheetViews>
    <sheetView showGridLines="0" zoomScale="85" zoomScaleNormal="85" workbookViewId="0">
      <selection activeCell="T25" sqref="T25"/>
    </sheetView>
  </sheetViews>
  <sheetFormatPr baseColWidth="10" defaultColWidth="11.42578125" defaultRowHeight="12.75" x14ac:dyDescent="0.2"/>
  <cols>
    <col min="2" max="2" width="20.85546875" customWidth="1"/>
    <col min="3" max="3" width="14.28515625" customWidth="1"/>
    <col min="4" max="4" width="16.5703125" customWidth="1"/>
    <col min="5" max="5" width="15.28515625" customWidth="1"/>
    <col min="6" max="6" width="12.7109375" customWidth="1"/>
    <col min="7" max="7" width="13.5703125" customWidth="1"/>
    <col min="8" max="8" width="13.85546875" customWidth="1"/>
    <col min="9" max="9" width="12.85546875" customWidth="1"/>
    <col min="10" max="10" width="13" customWidth="1"/>
    <col min="11" max="11" width="12.7109375" customWidth="1"/>
    <col min="12" max="12" width="13" customWidth="1"/>
    <col min="13" max="13" width="13.5703125" customWidth="1"/>
    <col min="14" max="14" width="19.85546875" customWidth="1"/>
    <col min="15" max="15" width="14" customWidth="1"/>
    <col min="16" max="16" width="15.28515625" customWidth="1"/>
    <col min="17" max="17" width="13.140625" customWidth="1"/>
  </cols>
  <sheetData>
    <row r="1" spans="2:19" ht="48.75" customHeight="1" x14ac:dyDescent="0.2"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4"/>
      <c r="O1" s="25"/>
      <c r="P1" s="25"/>
      <c r="Q1" s="25"/>
    </row>
    <row r="2" spans="2:19" ht="42" customHeight="1" x14ac:dyDescent="0.5">
      <c r="B2" s="228" t="s">
        <v>15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32"/>
    </row>
    <row r="3" spans="2:19" ht="6.75" customHeight="1" thickBot="1" x14ac:dyDescent="0.35">
      <c r="B3" s="33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8"/>
    </row>
    <row r="4" spans="2:19" ht="15" customHeight="1" thickTop="1" x14ac:dyDescent="0.2">
      <c r="B4" s="24"/>
      <c r="C4" s="24"/>
      <c r="D4" s="24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2:19" ht="26.25" customHeight="1" x14ac:dyDescent="0.35">
      <c r="B5" s="48"/>
      <c r="C5" s="116" t="s">
        <v>0</v>
      </c>
      <c r="D5" s="117" t="s">
        <v>1</v>
      </c>
      <c r="E5" s="117" t="s">
        <v>2</v>
      </c>
      <c r="F5" s="117" t="s">
        <v>3</v>
      </c>
      <c r="G5" s="117" t="s">
        <v>2</v>
      </c>
      <c r="H5" s="117" t="s">
        <v>4</v>
      </c>
      <c r="I5" s="117" t="s">
        <v>4</v>
      </c>
      <c r="J5" s="117" t="s">
        <v>3</v>
      </c>
      <c r="K5" s="117" t="s">
        <v>5</v>
      </c>
      <c r="L5" s="117" t="s">
        <v>6</v>
      </c>
      <c r="M5" s="117" t="s">
        <v>7</v>
      </c>
      <c r="N5" s="118" t="s">
        <v>8</v>
      </c>
      <c r="O5" s="119" t="s">
        <v>70</v>
      </c>
      <c r="P5" s="119" t="s">
        <v>12</v>
      </c>
      <c r="Q5" s="52"/>
    </row>
    <row r="6" spans="2:19" ht="15" customHeight="1" x14ac:dyDescent="0.35">
      <c r="B6" s="49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48"/>
      <c r="Q6" s="52"/>
    </row>
    <row r="7" spans="2:19" ht="18" customHeight="1" x14ac:dyDescent="0.3">
      <c r="B7" s="151" t="s">
        <v>63</v>
      </c>
      <c r="C7" s="121">
        <v>10400</v>
      </c>
      <c r="D7" s="121">
        <v>8400</v>
      </c>
      <c r="E7" s="121">
        <v>8400</v>
      </c>
      <c r="F7" s="121">
        <v>11000</v>
      </c>
      <c r="G7" s="121">
        <v>4400</v>
      </c>
      <c r="H7" s="121">
        <v>2400</v>
      </c>
      <c r="I7" s="121">
        <v>3000</v>
      </c>
      <c r="J7" s="121">
        <v>3800</v>
      </c>
      <c r="K7" s="121">
        <v>2000</v>
      </c>
      <c r="L7" s="121">
        <v>10000</v>
      </c>
      <c r="M7" s="121">
        <v>10000</v>
      </c>
      <c r="N7" s="121">
        <v>12000</v>
      </c>
      <c r="O7" s="252">
        <v>73800</v>
      </c>
      <c r="P7" s="122">
        <f>SUM(C7:N7)</f>
        <v>85800</v>
      </c>
      <c r="Q7" s="52"/>
    </row>
    <row r="8" spans="2:19" ht="18" customHeight="1" x14ac:dyDescent="0.3">
      <c r="B8" s="152" t="s">
        <v>62</v>
      </c>
      <c r="C8" s="124">
        <v>82249</v>
      </c>
      <c r="D8" s="124">
        <v>40120</v>
      </c>
      <c r="E8" s="124">
        <v>28990</v>
      </c>
      <c r="F8" s="124">
        <v>0</v>
      </c>
      <c r="G8" s="124">
        <v>0</v>
      </c>
      <c r="H8" s="124">
        <v>0</v>
      </c>
      <c r="I8" s="124">
        <v>0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25">
        <f>SUM(C8:N8)</f>
        <v>151359</v>
      </c>
      <c r="P8" s="126">
        <f>SUM(C8:N8)</f>
        <v>151359</v>
      </c>
      <c r="Q8" s="53"/>
    </row>
    <row r="9" spans="2:19" ht="18" customHeight="1" x14ac:dyDescent="0.45">
      <c r="B9" s="153" t="s">
        <v>64</v>
      </c>
      <c r="C9" s="128">
        <v>0</v>
      </c>
      <c r="D9" s="128">
        <v>0</v>
      </c>
      <c r="E9" s="128">
        <v>0</v>
      </c>
      <c r="F9" s="128">
        <v>0</v>
      </c>
      <c r="G9" s="128">
        <v>0</v>
      </c>
      <c r="H9" s="128">
        <v>0</v>
      </c>
      <c r="I9" s="128">
        <v>0</v>
      </c>
      <c r="J9" s="128">
        <v>2792</v>
      </c>
      <c r="K9" s="128">
        <v>12531</v>
      </c>
      <c r="L9" s="128">
        <v>20727</v>
      </c>
      <c r="M9" s="128">
        <v>36026</v>
      </c>
      <c r="N9" s="128">
        <v>30047</v>
      </c>
      <c r="O9" s="129">
        <f>SUM(J9:N9)</f>
        <v>102123</v>
      </c>
      <c r="P9" s="154">
        <f>SUM(C9:N9)</f>
        <v>102123</v>
      </c>
      <c r="Q9" s="54"/>
    </row>
    <row r="10" spans="2:19" ht="15" customHeight="1" x14ac:dyDescent="0.3">
      <c r="B10" s="55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3"/>
      <c r="P10" s="57"/>
      <c r="Q10" s="57"/>
      <c r="R10" s="11"/>
      <c r="S10" s="12"/>
    </row>
    <row r="11" spans="2:19" ht="15" x14ac:dyDescent="0.3"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8"/>
      <c r="M11" s="53"/>
      <c r="N11" s="56"/>
      <c r="O11" s="53"/>
      <c r="P11" s="53"/>
      <c r="Q11" s="57"/>
      <c r="R11" s="11"/>
    </row>
    <row r="12" spans="2:19" ht="15" x14ac:dyDescent="0.3"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3"/>
      <c r="P12" s="52"/>
      <c r="Q12" s="57"/>
    </row>
    <row r="13" spans="2:19" ht="17.25" customHeight="1" x14ac:dyDescent="0.35"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43" t="s">
        <v>34</v>
      </c>
      <c r="M13" s="44"/>
      <c r="N13" s="44"/>
      <c r="O13" s="44"/>
      <c r="P13" s="155" t="s">
        <v>14</v>
      </c>
      <c r="Q13" s="57"/>
    </row>
    <row r="14" spans="2:19" ht="17.25" customHeight="1" x14ac:dyDescent="0.35"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47" t="s">
        <v>69</v>
      </c>
      <c r="M14" s="45"/>
      <c r="N14" s="45"/>
      <c r="O14" s="45"/>
      <c r="P14" s="156" t="s">
        <v>13</v>
      </c>
      <c r="Q14" s="52"/>
    </row>
    <row r="15" spans="2:19" ht="18.75" x14ac:dyDescent="0.35"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120" t="str">
        <f>+B7</f>
        <v>Preliminar 2021</v>
      </c>
      <c r="M15" s="134"/>
      <c r="N15" s="253">
        <f>O7</f>
        <v>73800</v>
      </c>
      <c r="O15" s="157"/>
      <c r="P15" s="158">
        <f>(N17-N15)/N15</f>
        <v>0.38378048780487806</v>
      </c>
      <c r="Q15" s="57"/>
    </row>
    <row r="16" spans="2:19" ht="18.75" x14ac:dyDescent="0.35"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138" t="str">
        <f>+B8</f>
        <v>REAL 2020</v>
      </c>
      <c r="M16" s="139"/>
      <c r="N16" s="140">
        <f>O8</f>
        <v>151359</v>
      </c>
      <c r="O16" s="159"/>
      <c r="P16" s="160">
        <f>(N17-N16)/N16</f>
        <v>-0.32529284680792026</v>
      </c>
      <c r="Q16" s="59"/>
    </row>
    <row r="17" spans="2:18" ht="18.75" x14ac:dyDescent="0.35"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127" t="str">
        <f>+B9</f>
        <v>REAL 2021</v>
      </c>
      <c r="M17" s="143"/>
      <c r="N17" s="144">
        <f>O9</f>
        <v>102123</v>
      </c>
      <c r="O17" s="143"/>
      <c r="P17" s="161"/>
      <c r="Q17" s="59"/>
    </row>
    <row r="18" spans="2:18" ht="18.75" x14ac:dyDescent="0.35">
      <c r="B18" s="52"/>
      <c r="C18" s="52"/>
      <c r="D18" s="52"/>
      <c r="E18" s="52"/>
      <c r="F18" s="52"/>
      <c r="G18" s="52"/>
      <c r="H18" s="52"/>
      <c r="I18" s="52"/>
      <c r="J18" s="52"/>
      <c r="K18" s="60"/>
      <c r="L18" s="86"/>
      <c r="M18" s="86"/>
      <c r="N18" s="86"/>
      <c r="O18" s="86"/>
      <c r="P18" s="86"/>
      <c r="Q18" s="62"/>
    </row>
    <row r="19" spans="2:18" ht="18.75" x14ac:dyDescent="0.35">
      <c r="B19" s="52"/>
      <c r="C19" s="52"/>
      <c r="D19" s="52"/>
      <c r="E19" s="52"/>
      <c r="F19" s="52"/>
      <c r="G19" s="52"/>
      <c r="H19" s="52"/>
      <c r="I19" s="52"/>
      <c r="J19" s="52"/>
      <c r="K19" s="60"/>
      <c r="L19" s="43" t="s">
        <v>34</v>
      </c>
      <c r="M19" s="44"/>
      <c r="N19" s="44"/>
      <c r="O19" s="44"/>
      <c r="P19" s="155" t="s">
        <v>14</v>
      </c>
      <c r="Q19" s="63"/>
    </row>
    <row r="20" spans="2:18" ht="18.75" x14ac:dyDescent="0.35">
      <c r="B20" s="52"/>
      <c r="C20" s="52"/>
      <c r="D20" s="52"/>
      <c r="E20" s="52"/>
      <c r="F20" s="52"/>
      <c r="G20" s="52"/>
      <c r="H20" s="52"/>
      <c r="I20" s="52"/>
      <c r="J20" s="52"/>
      <c r="K20" s="60"/>
      <c r="L20" s="47" t="s">
        <v>33</v>
      </c>
      <c r="M20" s="45"/>
      <c r="N20" s="45"/>
      <c r="O20" s="45"/>
      <c r="P20" s="156" t="s">
        <v>13</v>
      </c>
      <c r="Q20" s="63"/>
      <c r="R20" s="18"/>
    </row>
    <row r="21" spans="2:18" ht="17.25" customHeight="1" x14ac:dyDescent="0.35">
      <c r="B21" s="52"/>
      <c r="C21" s="52"/>
      <c r="D21" s="52"/>
      <c r="E21" s="52"/>
      <c r="F21" s="52"/>
      <c r="G21" s="52"/>
      <c r="H21" s="52"/>
      <c r="I21" s="52"/>
      <c r="J21" s="52"/>
      <c r="K21" s="60"/>
      <c r="L21" s="120" t="str">
        <f>+B7</f>
        <v>Preliminar 2021</v>
      </c>
      <c r="M21" s="134"/>
      <c r="N21" s="135">
        <v>85800</v>
      </c>
      <c r="O21" s="157"/>
      <c r="P21" s="158">
        <f>(N23-N21)/N21</f>
        <v>0.19024475524475523</v>
      </c>
      <c r="Q21" s="63"/>
      <c r="R21" s="17"/>
    </row>
    <row r="22" spans="2:18" ht="15.75" customHeight="1" x14ac:dyDescent="0.35">
      <c r="B22" s="52"/>
      <c r="C22" s="52"/>
      <c r="D22" s="52"/>
      <c r="E22" s="52"/>
      <c r="F22" s="52"/>
      <c r="G22" s="52"/>
      <c r="H22" s="52"/>
      <c r="I22" s="52"/>
      <c r="J22" s="52"/>
      <c r="K22" s="60"/>
      <c r="L22" s="138" t="str">
        <f>+B8</f>
        <v>REAL 2020</v>
      </c>
      <c r="M22" s="139"/>
      <c r="N22" s="140">
        <f>P8</f>
        <v>151359</v>
      </c>
      <c r="O22" s="159"/>
      <c r="P22" s="160">
        <f>(N23-N22)/N22</f>
        <v>-0.32529284680792026</v>
      </c>
      <c r="Q22" s="63"/>
    </row>
    <row r="23" spans="2:18" ht="15.75" customHeight="1" x14ac:dyDescent="0.35">
      <c r="B23" s="52"/>
      <c r="C23" s="52"/>
      <c r="D23" s="52"/>
      <c r="E23" s="52"/>
      <c r="F23" s="52"/>
      <c r="G23" s="52"/>
      <c r="H23" s="52"/>
      <c r="I23" s="52"/>
      <c r="J23" s="52"/>
      <c r="K23" s="60"/>
      <c r="L23" s="127" t="str">
        <f>+B9</f>
        <v>REAL 2021</v>
      </c>
      <c r="M23" s="143"/>
      <c r="N23" s="144">
        <f>P9</f>
        <v>102123</v>
      </c>
      <c r="O23" s="46"/>
      <c r="P23" s="161"/>
      <c r="Q23" s="63"/>
    </row>
    <row r="24" spans="2:18" ht="17.25" customHeight="1" x14ac:dyDescent="0.3">
      <c r="B24" s="52"/>
      <c r="C24" s="52"/>
      <c r="D24" s="52"/>
      <c r="E24" s="52"/>
      <c r="F24" s="52"/>
      <c r="G24" s="52"/>
      <c r="H24" s="52"/>
      <c r="I24" s="52"/>
      <c r="J24" s="52"/>
      <c r="K24" s="60"/>
      <c r="L24" s="64"/>
      <c r="M24" s="64"/>
      <c r="N24" s="64"/>
      <c r="O24" s="64"/>
      <c r="P24" s="64"/>
      <c r="Q24" s="63"/>
    </row>
    <row r="25" spans="2:18" ht="12.75" customHeight="1" x14ac:dyDescent="0.3">
      <c r="B25" s="52"/>
      <c r="C25" s="52"/>
      <c r="D25" s="52"/>
      <c r="E25" s="52"/>
      <c r="F25" s="52"/>
      <c r="G25" s="52"/>
      <c r="H25" s="52"/>
      <c r="I25" s="52"/>
      <c r="J25" s="52"/>
      <c r="K25" s="60"/>
      <c r="L25" s="65"/>
      <c r="M25" s="65"/>
      <c r="N25" s="65"/>
      <c r="O25" s="65"/>
      <c r="P25" s="65"/>
      <c r="Q25" s="60"/>
    </row>
    <row r="26" spans="2:18" ht="15" x14ac:dyDescent="0.3">
      <c r="B26" s="52"/>
      <c r="C26" s="52"/>
      <c r="D26" s="52"/>
      <c r="E26" s="52"/>
      <c r="F26" s="52"/>
      <c r="G26" s="52"/>
      <c r="H26" s="52"/>
      <c r="I26" s="52"/>
      <c r="J26" s="52"/>
      <c r="K26" s="60"/>
      <c r="L26" s="227"/>
      <c r="M26" s="227"/>
      <c r="N26" s="227"/>
      <c r="O26" s="227"/>
      <c r="P26" s="227"/>
      <c r="Q26" s="60"/>
    </row>
    <row r="27" spans="2:18" ht="15" x14ac:dyDescent="0.3">
      <c r="B27" s="52"/>
      <c r="C27" s="52"/>
      <c r="D27" s="52"/>
      <c r="E27" s="52"/>
      <c r="F27" s="52"/>
      <c r="G27" s="52"/>
      <c r="H27" s="52"/>
      <c r="I27" s="52"/>
      <c r="J27" s="52"/>
      <c r="K27" s="60"/>
      <c r="L27" s="227"/>
      <c r="M27" s="227"/>
      <c r="N27" s="227"/>
      <c r="O27" s="227"/>
      <c r="P27" s="227"/>
      <c r="Q27" s="60"/>
    </row>
    <row r="28" spans="2:18" ht="15" x14ac:dyDescent="0.3">
      <c r="B28" s="52"/>
      <c r="C28" s="52"/>
      <c r="D28" s="52"/>
      <c r="E28" s="52"/>
      <c r="F28" s="52"/>
      <c r="G28" s="52"/>
      <c r="H28" s="52"/>
      <c r="I28" s="52"/>
      <c r="J28" s="52"/>
      <c r="K28" s="60"/>
      <c r="L28" s="227"/>
      <c r="M28" s="227"/>
      <c r="N28" s="227"/>
      <c r="O28" s="227"/>
      <c r="P28" s="227"/>
      <c r="Q28" s="60"/>
    </row>
    <row r="29" spans="2:18" ht="15" x14ac:dyDescent="0.3">
      <c r="B29" s="52"/>
      <c r="C29" s="52"/>
      <c r="D29" s="52"/>
      <c r="E29" s="52"/>
      <c r="F29" s="52"/>
      <c r="G29" s="52"/>
      <c r="H29" s="52"/>
      <c r="I29" s="52"/>
      <c r="J29" s="52"/>
      <c r="K29" s="60"/>
      <c r="L29" s="227"/>
      <c r="M29" s="227"/>
      <c r="N29" s="227"/>
      <c r="O29" s="227"/>
      <c r="P29" s="227"/>
      <c r="Q29" s="60"/>
    </row>
    <row r="30" spans="2:18" ht="15" x14ac:dyDescent="0.3">
      <c r="B30" s="52"/>
      <c r="C30" s="52"/>
      <c r="D30" s="52"/>
      <c r="E30" s="52"/>
      <c r="F30" s="52"/>
      <c r="G30" s="52"/>
      <c r="H30" s="52"/>
      <c r="I30" s="52"/>
      <c r="J30" s="52"/>
      <c r="K30" s="60"/>
      <c r="L30" s="227"/>
      <c r="M30" s="227"/>
      <c r="N30" s="227"/>
      <c r="O30" s="227"/>
      <c r="P30" s="227"/>
      <c r="Q30" s="60"/>
    </row>
    <row r="31" spans="2:18" ht="15" x14ac:dyDescent="0.3">
      <c r="B31" s="52"/>
      <c r="C31" s="52"/>
      <c r="D31" s="52"/>
      <c r="E31" s="52"/>
      <c r="F31" s="52"/>
      <c r="G31" s="52"/>
      <c r="H31" s="52"/>
      <c r="I31" s="52"/>
      <c r="J31" s="52"/>
      <c r="K31" s="60"/>
      <c r="L31" s="227"/>
      <c r="M31" s="227"/>
      <c r="N31" s="227"/>
      <c r="O31" s="227"/>
      <c r="P31" s="227"/>
      <c r="Q31" s="60"/>
    </row>
    <row r="32" spans="2:18" ht="15" x14ac:dyDescent="0.3">
      <c r="B32" s="52"/>
      <c r="C32" s="52"/>
      <c r="D32" s="52"/>
      <c r="E32" s="52"/>
      <c r="F32" s="52"/>
      <c r="G32" s="52"/>
      <c r="H32" s="52"/>
      <c r="I32" s="52"/>
      <c r="J32" s="52"/>
      <c r="K32" s="60"/>
      <c r="L32" s="227"/>
      <c r="M32" s="227"/>
      <c r="N32" s="227"/>
      <c r="O32" s="227"/>
      <c r="P32" s="227"/>
      <c r="Q32" s="60"/>
    </row>
    <row r="33" spans="2:17" ht="15" x14ac:dyDescent="0.3">
      <c r="B33" s="52"/>
      <c r="C33" s="52"/>
      <c r="D33" s="52"/>
      <c r="E33" s="52"/>
      <c r="F33" s="52"/>
      <c r="G33" s="52"/>
      <c r="H33" s="52"/>
      <c r="I33" s="52"/>
      <c r="J33" s="52"/>
      <c r="K33" s="60"/>
      <c r="L33" s="227"/>
      <c r="M33" s="227"/>
      <c r="N33" s="227"/>
      <c r="O33" s="227"/>
      <c r="P33" s="227"/>
      <c r="Q33" s="60"/>
    </row>
    <row r="34" spans="2:17" ht="15" x14ac:dyDescent="0.3">
      <c r="B34" s="52"/>
      <c r="C34" s="52"/>
      <c r="D34" s="52"/>
      <c r="E34" s="52"/>
      <c r="F34" s="52"/>
      <c r="G34" s="52"/>
      <c r="H34" s="52"/>
      <c r="I34" s="52"/>
      <c r="J34" s="52"/>
      <c r="K34" s="60"/>
      <c r="L34" s="227"/>
      <c r="M34" s="227"/>
      <c r="N34" s="227"/>
      <c r="O34" s="227"/>
      <c r="P34" s="227"/>
      <c r="Q34" s="60"/>
    </row>
    <row r="35" spans="2:17" ht="15" x14ac:dyDescent="0.3">
      <c r="B35" s="52"/>
      <c r="C35" s="52"/>
      <c r="D35" s="52"/>
      <c r="E35" s="52"/>
      <c r="F35" s="52"/>
      <c r="G35" s="52"/>
      <c r="H35" s="52"/>
      <c r="I35" s="52"/>
      <c r="J35" s="52"/>
      <c r="K35" s="60"/>
      <c r="L35" s="227"/>
      <c r="M35" s="227"/>
      <c r="N35" s="227"/>
      <c r="O35" s="227"/>
      <c r="P35" s="227"/>
      <c r="Q35" s="60"/>
    </row>
    <row r="36" spans="2:17" ht="15" x14ac:dyDescent="0.3">
      <c r="B36" s="52"/>
      <c r="C36" s="52"/>
      <c r="D36" s="52"/>
      <c r="E36" s="52"/>
      <c r="F36" s="52"/>
      <c r="G36" s="52"/>
      <c r="H36" s="52"/>
      <c r="I36" s="52"/>
      <c r="J36" s="52"/>
      <c r="K36" s="60"/>
      <c r="L36" s="227"/>
      <c r="M36" s="227"/>
      <c r="N36" s="227"/>
      <c r="O36" s="227"/>
      <c r="P36" s="227"/>
      <c r="Q36" s="60"/>
    </row>
    <row r="37" spans="2:17" ht="15" x14ac:dyDescent="0.3"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</row>
    <row r="38" spans="2:17" ht="15" x14ac:dyDescent="0.3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</row>
    <row r="39" spans="2:17" ht="18.75" x14ac:dyDescent="0.35">
      <c r="B39" s="52"/>
      <c r="C39" s="52"/>
      <c r="D39" s="52"/>
      <c r="E39" s="52"/>
      <c r="F39" s="52"/>
      <c r="G39" s="52"/>
      <c r="H39" s="48"/>
      <c r="I39" s="52"/>
      <c r="J39" s="52"/>
      <c r="K39" s="52"/>
      <c r="L39" s="52"/>
      <c r="M39" s="52"/>
      <c r="N39" s="52"/>
      <c r="O39" s="52"/>
      <c r="P39" s="52"/>
      <c r="Q39" s="52"/>
    </row>
    <row r="40" spans="2:17" ht="18.75" x14ac:dyDescent="0.35">
      <c r="B40" s="52"/>
      <c r="C40" s="52"/>
      <c r="D40" s="52"/>
      <c r="E40" s="52"/>
      <c r="F40" s="52"/>
      <c r="G40" s="52"/>
      <c r="H40" s="48"/>
      <c r="I40" s="52"/>
      <c r="J40" s="52"/>
      <c r="K40" s="52"/>
      <c r="L40" s="52"/>
      <c r="M40" s="52"/>
      <c r="N40" s="52"/>
      <c r="O40" s="52"/>
      <c r="P40" s="52"/>
      <c r="Q40" s="52"/>
    </row>
    <row r="41" spans="2:17" ht="18.75" x14ac:dyDescent="0.35">
      <c r="B41" s="52"/>
      <c r="C41" s="52"/>
      <c r="D41" s="52"/>
      <c r="E41" s="52"/>
      <c r="F41" s="52"/>
      <c r="G41" s="52"/>
      <c r="H41" s="48"/>
      <c r="I41" s="52"/>
      <c r="J41" s="52"/>
      <c r="K41" s="52"/>
      <c r="L41" s="52"/>
      <c r="M41" s="52"/>
      <c r="N41" s="57"/>
      <c r="O41" s="52"/>
      <c r="P41" s="52"/>
      <c r="Q41" s="52"/>
    </row>
    <row r="42" spans="2:17" ht="18.75" x14ac:dyDescent="0.35">
      <c r="B42" s="52"/>
      <c r="C42" s="52"/>
      <c r="D42" s="52"/>
      <c r="E42" s="52"/>
      <c r="F42" s="52"/>
      <c r="G42" s="52"/>
      <c r="H42" s="48"/>
      <c r="I42" s="52"/>
      <c r="J42" s="52"/>
      <c r="K42" s="52"/>
      <c r="L42" s="52"/>
      <c r="M42" s="52"/>
      <c r="N42" s="52"/>
      <c r="O42" s="52"/>
      <c r="P42" s="52"/>
      <c r="Q42" s="52"/>
    </row>
    <row r="43" spans="2:17" ht="18.75" x14ac:dyDescent="0.35">
      <c r="B43" s="52"/>
      <c r="C43" s="52"/>
      <c r="D43" s="52"/>
      <c r="E43" s="52"/>
      <c r="F43" s="52"/>
      <c r="G43" s="52"/>
      <c r="H43" s="66"/>
      <c r="I43" s="52"/>
      <c r="J43" s="52"/>
      <c r="K43" s="52"/>
      <c r="L43" s="52"/>
      <c r="M43" s="52"/>
      <c r="N43" s="52"/>
      <c r="O43" s="52"/>
      <c r="P43" s="52"/>
      <c r="Q43" s="52"/>
    </row>
    <row r="46" spans="2:17" x14ac:dyDescent="0.2">
      <c r="F46" s="11"/>
    </row>
    <row r="47" spans="2:17" x14ac:dyDescent="0.2">
      <c r="E47" s="12"/>
    </row>
    <row r="48" spans="2:17" x14ac:dyDescent="0.2"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2:14" ht="18" x14ac:dyDescent="0.25">
      <c r="B49" s="6"/>
      <c r="C49" s="6"/>
      <c r="D49" s="7" t="s">
        <v>10</v>
      </c>
      <c r="E49" s="7"/>
      <c r="F49" s="7"/>
      <c r="G49" s="7">
        <f>91667</f>
        <v>91667</v>
      </c>
      <c r="H49" s="7"/>
      <c r="I49" s="8"/>
      <c r="J49" s="8"/>
      <c r="K49" s="8"/>
      <c r="L49" s="8"/>
      <c r="M49" s="8"/>
      <c r="N49" s="8"/>
    </row>
    <row r="50" spans="2:14" ht="18" x14ac:dyDescent="0.25">
      <c r="B50" s="6"/>
      <c r="C50" s="6"/>
      <c r="D50" s="7"/>
      <c r="E50" s="7"/>
      <c r="F50" s="7"/>
      <c r="G50" s="7"/>
      <c r="H50" s="7"/>
      <c r="I50" s="8"/>
      <c r="J50" s="8"/>
      <c r="K50" s="8"/>
      <c r="L50" s="8" t="s">
        <v>11</v>
      </c>
      <c r="M50" s="8"/>
      <c r="N50" s="8"/>
    </row>
    <row r="51" spans="2:14" ht="18" x14ac:dyDescent="0.25">
      <c r="B51" s="6"/>
      <c r="C51" s="6"/>
      <c r="D51" s="7" t="s">
        <v>9</v>
      </c>
      <c r="E51" s="7"/>
      <c r="F51" s="9">
        <f>SUM(C7:H7)</f>
        <v>45000</v>
      </c>
      <c r="G51" s="7"/>
      <c r="H51" s="7"/>
      <c r="I51" s="8"/>
      <c r="J51" s="8"/>
      <c r="K51" s="8"/>
      <c r="L51" s="8"/>
      <c r="M51" s="8"/>
      <c r="N51" s="8"/>
    </row>
    <row r="52" spans="2:14" ht="18" x14ac:dyDescent="0.25">
      <c r="B52" s="6"/>
      <c r="C52" s="6"/>
      <c r="D52" s="7">
        <v>2008</v>
      </c>
      <c r="E52" s="7"/>
      <c r="F52" s="9">
        <f>SUM(C8:H8)</f>
        <v>151359</v>
      </c>
      <c r="G52" s="7"/>
      <c r="H52" s="7"/>
      <c r="I52" s="8"/>
      <c r="J52" s="8"/>
      <c r="K52" s="8"/>
      <c r="L52" s="8"/>
      <c r="M52" s="8"/>
      <c r="N52" s="8"/>
    </row>
    <row r="53" spans="2:14" ht="18" x14ac:dyDescent="0.25">
      <c r="B53" s="6"/>
      <c r="C53" s="6"/>
      <c r="D53" s="7">
        <v>2009</v>
      </c>
      <c r="E53" s="7"/>
      <c r="F53" s="9">
        <f>SUM(C9:H9)</f>
        <v>0</v>
      </c>
      <c r="G53" s="7"/>
      <c r="H53" s="7"/>
      <c r="I53" s="8"/>
      <c r="J53" s="8"/>
      <c r="K53" s="8"/>
      <c r="L53" s="8"/>
      <c r="M53" s="8"/>
      <c r="N53" s="8"/>
    </row>
    <row r="54" spans="2:14" ht="15" x14ac:dyDescent="0.2">
      <c r="B54" s="6"/>
      <c r="C54" s="6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</row>
    <row r="55" spans="2:14" ht="15" x14ac:dyDescent="0.2">
      <c r="B55" s="6"/>
      <c r="C55" s="6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</row>
    <row r="56" spans="2:14" ht="15" x14ac:dyDescent="0.2">
      <c r="B56" s="6"/>
      <c r="C56" s="6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</row>
    <row r="57" spans="2:14" ht="15" x14ac:dyDescent="0.2">
      <c r="B57" s="6"/>
      <c r="C57" s="6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</row>
    <row r="58" spans="2:14" x14ac:dyDescent="0.2"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2:14" x14ac:dyDescent="0.2"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</row>
  </sheetData>
  <mergeCells count="2">
    <mergeCell ref="L26:P36"/>
    <mergeCell ref="B2:P2"/>
  </mergeCells>
  <phoneticPr fontId="4" type="noConversion"/>
  <printOptions horizontalCentered="1"/>
  <pageMargins left="0.18" right="0.17" top="0.39370078740157483" bottom="0.98425196850393704" header="0" footer="0"/>
  <pageSetup scale="6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9"/>
  <sheetViews>
    <sheetView showGridLines="0" topLeftCell="A4" zoomScale="80" zoomScaleNormal="80" workbookViewId="0">
      <selection activeCell="N24" sqref="N24"/>
    </sheetView>
  </sheetViews>
  <sheetFormatPr baseColWidth="10" defaultColWidth="11.42578125" defaultRowHeight="12.75" x14ac:dyDescent="0.2"/>
  <cols>
    <col min="1" max="1" width="5" customWidth="1"/>
    <col min="2" max="2" width="27.85546875" bestFit="1" customWidth="1"/>
    <col min="3" max="3" width="10.140625" customWidth="1"/>
    <col min="4" max="4" width="9.7109375" customWidth="1"/>
    <col min="5" max="5" width="10.28515625" customWidth="1"/>
    <col min="6" max="6" width="12.5703125" customWidth="1"/>
    <col min="7" max="8" width="10.140625" customWidth="1"/>
    <col min="9" max="9" width="11.140625" customWidth="1"/>
    <col min="10" max="10" width="9.5703125" customWidth="1"/>
    <col min="11" max="11" width="10.42578125" customWidth="1"/>
    <col min="12" max="12" width="10.140625" customWidth="1"/>
    <col min="13" max="13" width="9.5703125" customWidth="1"/>
    <col min="14" max="14" width="11.7109375" customWidth="1"/>
    <col min="15" max="15" width="12.42578125" customWidth="1"/>
    <col min="16" max="16" width="11.140625" customWidth="1"/>
    <col min="17" max="17" width="6.28515625" customWidth="1"/>
    <col min="18" max="18" width="7.85546875" customWidth="1"/>
    <col min="19" max="19" width="6.85546875" customWidth="1"/>
  </cols>
  <sheetData>
    <row r="1" spans="2:17" ht="48.75" customHeight="1" x14ac:dyDescent="0.2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2:17" ht="42" customHeight="1" x14ac:dyDescent="0.5">
      <c r="B2" s="228" t="s">
        <v>58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</row>
    <row r="3" spans="2:17" ht="15" customHeight="1" thickBot="1" x14ac:dyDescent="0.3"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"/>
    </row>
    <row r="4" spans="2:17" ht="15" customHeight="1" thickTop="1" x14ac:dyDescent="0.2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2:17" ht="15" customHeight="1" x14ac:dyDescent="0.2"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</row>
    <row r="6" spans="2:17" ht="26.25" customHeight="1" x14ac:dyDescent="0.2">
      <c r="B6" s="116" t="s">
        <v>57</v>
      </c>
      <c r="C6" s="116" t="s">
        <v>0</v>
      </c>
      <c r="D6" s="117" t="s">
        <v>1</v>
      </c>
      <c r="E6" s="117" t="s">
        <v>2</v>
      </c>
      <c r="F6" s="117" t="s">
        <v>3</v>
      </c>
      <c r="G6" s="117" t="s">
        <v>2</v>
      </c>
      <c r="H6" s="117" t="s">
        <v>4</v>
      </c>
      <c r="I6" s="117" t="s">
        <v>4</v>
      </c>
      <c r="J6" s="117" t="s">
        <v>3</v>
      </c>
      <c r="K6" s="117" t="s">
        <v>5</v>
      </c>
      <c r="L6" s="117" t="s">
        <v>6</v>
      </c>
      <c r="M6" s="117" t="s">
        <v>7</v>
      </c>
      <c r="N6" s="118" t="s">
        <v>8</v>
      </c>
      <c r="O6" s="119" t="s">
        <v>68</v>
      </c>
      <c r="P6" s="119" t="s">
        <v>12</v>
      </c>
    </row>
    <row r="7" spans="2:17" ht="15" customHeight="1" x14ac:dyDescent="0.2">
      <c r="B7" s="14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37"/>
      <c r="P7" s="4"/>
    </row>
    <row r="8" spans="2:17" ht="18" customHeight="1" x14ac:dyDescent="0.2">
      <c r="B8" s="120" t="s">
        <v>63</v>
      </c>
      <c r="C8" s="121">
        <v>2646</v>
      </c>
      <c r="D8" s="121">
        <v>2388</v>
      </c>
      <c r="E8" s="121">
        <v>2563</v>
      </c>
      <c r="F8" s="121">
        <v>2443</v>
      </c>
      <c r="G8" s="121">
        <v>2228</v>
      </c>
      <c r="H8" s="121">
        <v>2310</v>
      </c>
      <c r="I8" s="121">
        <v>2454</v>
      </c>
      <c r="J8" s="121">
        <v>2189</v>
      </c>
      <c r="K8" s="121">
        <v>1686</v>
      </c>
      <c r="L8" s="121">
        <v>1966</v>
      </c>
      <c r="M8" s="121">
        <v>2097</v>
      </c>
      <c r="N8" s="121">
        <v>2615</v>
      </c>
      <c r="O8" s="122">
        <f>SUM(C8:N8)</f>
        <v>27585</v>
      </c>
      <c r="P8" s="122">
        <f>SUM(C8:N8)</f>
        <v>27585</v>
      </c>
    </row>
    <row r="9" spans="2:17" ht="18" customHeight="1" x14ac:dyDescent="0.2">
      <c r="B9" s="123" t="s">
        <v>62</v>
      </c>
      <c r="C9" s="124">
        <v>3189</v>
      </c>
      <c r="D9" s="124">
        <v>2877</v>
      </c>
      <c r="E9" s="124">
        <v>1665</v>
      </c>
      <c r="F9" s="124">
        <v>810</v>
      </c>
      <c r="G9" s="124">
        <v>48</v>
      </c>
      <c r="H9" s="124">
        <v>958</v>
      </c>
      <c r="I9" s="124">
        <v>1423</v>
      </c>
      <c r="J9" s="124">
        <v>1571</v>
      </c>
      <c r="K9" s="124">
        <v>1794</v>
      </c>
      <c r="L9" s="124">
        <v>2127</v>
      </c>
      <c r="M9" s="124">
        <v>2126</v>
      </c>
      <c r="N9" s="124">
        <v>2436</v>
      </c>
      <c r="O9" s="131">
        <f>SUM(C9:N9)</f>
        <v>21024</v>
      </c>
      <c r="P9" s="131">
        <f>SUM(C9:N9)</f>
        <v>21024</v>
      </c>
    </row>
    <row r="10" spans="2:17" ht="18" customHeight="1" x14ac:dyDescent="0.2">
      <c r="B10" s="127" t="s">
        <v>64</v>
      </c>
      <c r="C10" s="128">
        <v>2415</v>
      </c>
      <c r="D10" s="128">
        <v>2031</v>
      </c>
      <c r="E10" s="128">
        <v>2476</v>
      </c>
      <c r="F10" s="128">
        <v>2457</v>
      </c>
      <c r="G10" s="128">
        <v>2476</v>
      </c>
      <c r="H10" s="128">
        <v>2286</v>
      </c>
      <c r="I10" s="128">
        <v>3317</v>
      </c>
      <c r="J10" s="128">
        <v>2699</v>
      </c>
      <c r="K10" s="221">
        <v>2504</v>
      </c>
      <c r="L10" s="221">
        <v>2913</v>
      </c>
      <c r="M10" s="69">
        <v>2855</v>
      </c>
      <c r="N10" s="69">
        <v>3199</v>
      </c>
      <c r="O10" s="129">
        <f>SUM(C10:N10)</f>
        <v>31628</v>
      </c>
      <c r="P10" s="130">
        <f>SUM(C10:N10)</f>
        <v>31628</v>
      </c>
    </row>
    <row r="11" spans="2:17" ht="15" customHeight="1" x14ac:dyDescent="0.2"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41"/>
    </row>
    <row r="12" spans="2:17" ht="15" customHeight="1" x14ac:dyDescent="0.2">
      <c r="B12" s="2"/>
    </row>
    <row r="14" spans="2:17" ht="18.75" x14ac:dyDescent="0.35">
      <c r="L14" s="76" t="s">
        <v>17</v>
      </c>
      <c r="M14" s="77"/>
      <c r="N14" s="77"/>
      <c r="O14" s="77"/>
      <c r="P14" s="132" t="s">
        <v>14</v>
      </c>
    </row>
    <row r="15" spans="2:17" ht="18.75" x14ac:dyDescent="0.35">
      <c r="L15" s="78" t="s">
        <v>69</v>
      </c>
      <c r="M15" s="79"/>
      <c r="N15" s="79"/>
      <c r="O15" s="79"/>
      <c r="P15" s="133" t="s">
        <v>13</v>
      </c>
    </row>
    <row r="16" spans="2:17" ht="18.75" x14ac:dyDescent="0.35">
      <c r="L16" s="120" t="str">
        <f>+B8</f>
        <v>Preliminar 2021</v>
      </c>
      <c r="M16" s="134"/>
      <c r="N16" s="253">
        <f>+O8</f>
        <v>27585</v>
      </c>
      <c r="O16" s="136"/>
      <c r="P16" s="137">
        <f>(N18-N16)/N16</f>
        <v>0.14656516222584737</v>
      </c>
    </row>
    <row r="17" spans="12:17" ht="18.75" x14ac:dyDescent="0.35">
      <c r="L17" s="138" t="str">
        <f>+B9</f>
        <v>REAL 2020</v>
      </c>
      <c r="M17" s="139"/>
      <c r="N17" s="254">
        <f>+O9</f>
        <v>21024</v>
      </c>
      <c r="O17" s="141"/>
      <c r="P17" s="142">
        <f>(N18-N17)/N17</f>
        <v>0.50437595129375956</v>
      </c>
    </row>
    <row r="18" spans="12:17" ht="18.75" x14ac:dyDescent="0.35">
      <c r="L18" s="127" t="str">
        <f>+B10</f>
        <v>REAL 2021</v>
      </c>
      <c r="M18" s="143"/>
      <c r="N18" s="144">
        <f>O10</f>
        <v>31628</v>
      </c>
      <c r="O18" s="145"/>
      <c r="P18" s="146"/>
    </row>
    <row r="19" spans="12:17" x14ac:dyDescent="0.2">
      <c r="L19" s="38"/>
      <c r="M19" s="38"/>
      <c r="N19" s="38"/>
      <c r="O19" s="38"/>
      <c r="P19" s="38"/>
      <c r="Q19" s="38"/>
    </row>
    <row r="20" spans="12:17" ht="18.75" x14ac:dyDescent="0.35">
      <c r="L20" s="76" t="s">
        <v>17</v>
      </c>
      <c r="M20" s="77"/>
      <c r="N20" s="77"/>
      <c r="O20" s="77"/>
      <c r="P20" s="132" t="s">
        <v>14</v>
      </c>
      <c r="Q20" s="38"/>
    </row>
    <row r="21" spans="12:17" ht="18.75" x14ac:dyDescent="0.35">
      <c r="L21" s="78" t="s">
        <v>33</v>
      </c>
      <c r="M21" s="79"/>
      <c r="N21" s="79"/>
      <c r="O21" s="79"/>
      <c r="P21" s="133" t="s">
        <v>13</v>
      </c>
      <c r="Q21" s="38"/>
    </row>
    <row r="22" spans="12:17" ht="18.75" x14ac:dyDescent="0.35">
      <c r="L22" s="120" t="str">
        <f>+L16</f>
        <v>Preliminar 2021</v>
      </c>
      <c r="M22" s="134"/>
      <c r="N22" s="135">
        <f>+P8</f>
        <v>27585</v>
      </c>
      <c r="O22" s="136"/>
      <c r="P22" s="137">
        <f>(N24-N22)/N22</f>
        <v>0.14656516222584737</v>
      </c>
      <c r="Q22" s="38"/>
    </row>
    <row r="23" spans="12:17" ht="15.75" customHeight="1" x14ac:dyDescent="0.35">
      <c r="L23" s="138" t="str">
        <f>+L17</f>
        <v>REAL 2020</v>
      </c>
      <c r="M23" s="139"/>
      <c r="N23" s="140">
        <f>+P9</f>
        <v>21024</v>
      </c>
      <c r="O23" s="141"/>
      <c r="P23" s="142">
        <f>(N24-N23)/N23</f>
        <v>0.50437595129375956</v>
      </c>
      <c r="Q23" s="38"/>
    </row>
    <row r="24" spans="12:17" ht="15" customHeight="1" x14ac:dyDescent="0.35">
      <c r="L24" s="127" t="str">
        <f>+L18</f>
        <v>REAL 2021</v>
      </c>
      <c r="M24" s="143"/>
      <c r="N24" s="144">
        <f>+P10</f>
        <v>31628</v>
      </c>
      <c r="O24" s="147"/>
      <c r="P24" s="146"/>
      <c r="Q24" s="38"/>
    </row>
    <row r="25" spans="12:17" ht="15" customHeight="1" x14ac:dyDescent="0.35">
      <c r="L25" s="148"/>
      <c r="M25" s="149"/>
      <c r="N25" s="150"/>
      <c r="O25" s="149"/>
      <c r="P25" s="149"/>
      <c r="Q25" s="38"/>
    </row>
    <row r="26" spans="12:17" ht="15.75" customHeight="1" x14ac:dyDescent="0.35">
      <c r="L26" s="148"/>
      <c r="M26" s="149"/>
      <c r="N26" s="149"/>
      <c r="O26" s="149"/>
      <c r="P26" s="149"/>
      <c r="Q26" s="38"/>
    </row>
    <row r="27" spans="12:17" ht="12.75" customHeight="1" x14ac:dyDescent="0.25">
      <c r="L27" s="42"/>
      <c r="M27" s="39"/>
      <c r="N27" s="39"/>
      <c r="O27" s="39"/>
      <c r="P27" s="39"/>
      <c r="Q27" s="38"/>
    </row>
    <row r="28" spans="12:17" ht="12.75" customHeight="1" x14ac:dyDescent="0.25">
      <c r="L28" s="39"/>
      <c r="M28" s="39"/>
      <c r="N28" s="40"/>
      <c r="O28" s="39"/>
      <c r="P28" s="39"/>
      <c r="Q28" s="38"/>
    </row>
    <row r="29" spans="12:17" ht="12.75" customHeight="1" x14ac:dyDescent="0.25">
      <c r="L29" s="39"/>
      <c r="M29" s="39"/>
      <c r="N29" s="39"/>
      <c r="O29" s="39"/>
      <c r="P29" s="39"/>
      <c r="Q29" s="38"/>
    </row>
    <row r="30" spans="12:17" ht="12.75" customHeight="1" x14ac:dyDescent="0.25">
      <c r="L30" s="39"/>
      <c r="M30" s="39"/>
      <c r="N30" s="39"/>
      <c r="O30" s="39"/>
      <c r="P30" s="39"/>
      <c r="Q30" s="38"/>
    </row>
    <row r="31" spans="12:17" ht="12.75" customHeight="1" x14ac:dyDescent="0.25">
      <c r="L31" s="39"/>
      <c r="M31" s="39"/>
      <c r="N31" s="39"/>
      <c r="O31" s="39"/>
      <c r="P31" s="39"/>
      <c r="Q31" s="38"/>
    </row>
    <row r="32" spans="12:17" ht="12.75" customHeight="1" x14ac:dyDescent="0.25">
      <c r="L32" s="39"/>
      <c r="M32" s="39"/>
      <c r="N32" s="39"/>
      <c r="O32" s="39"/>
      <c r="P32" s="39"/>
      <c r="Q32" s="38"/>
    </row>
    <row r="33" spans="8:17" ht="12.75" customHeight="1" x14ac:dyDescent="0.25">
      <c r="L33" s="39"/>
      <c r="M33" s="39"/>
      <c r="N33" s="39"/>
      <c r="O33" s="39"/>
      <c r="P33" s="39"/>
      <c r="Q33" s="38"/>
    </row>
    <row r="34" spans="8:17" ht="12.75" customHeight="1" x14ac:dyDescent="0.25">
      <c r="L34" s="39"/>
      <c r="M34" s="39"/>
      <c r="N34" s="39"/>
      <c r="O34" s="39"/>
      <c r="P34" s="39"/>
      <c r="Q34" s="38"/>
    </row>
    <row r="35" spans="8:17" ht="12.75" customHeight="1" x14ac:dyDescent="0.25">
      <c r="L35" s="39"/>
      <c r="M35" s="39"/>
      <c r="N35" s="39"/>
      <c r="O35" s="39"/>
      <c r="P35" s="39"/>
      <c r="Q35" s="38"/>
    </row>
    <row r="36" spans="8:17" ht="12.75" customHeight="1" x14ac:dyDescent="0.25">
      <c r="L36" s="35"/>
      <c r="M36" s="35"/>
      <c r="N36" s="35"/>
      <c r="O36" s="35"/>
      <c r="P36" s="35"/>
    </row>
    <row r="37" spans="8:17" ht="12.75" customHeight="1" x14ac:dyDescent="0.25">
      <c r="L37" s="35"/>
      <c r="M37" s="35"/>
      <c r="N37" s="35"/>
      <c r="O37" s="35"/>
      <c r="P37" s="35"/>
    </row>
    <row r="38" spans="8:17" ht="12.75" customHeight="1" x14ac:dyDescent="0.25">
      <c r="L38" s="35"/>
      <c r="M38" s="35"/>
      <c r="N38" s="35"/>
      <c r="O38" s="35"/>
      <c r="P38" s="35"/>
    </row>
    <row r="39" spans="8:17" ht="12.75" customHeight="1" x14ac:dyDescent="0.25">
      <c r="L39" s="35"/>
      <c r="M39" s="35"/>
      <c r="N39" s="35"/>
      <c r="O39" s="35"/>
      <c r="P39" s="35"/>
    </row>
    <row r="40" spans="8:17" ht="12.75" customHeight="1" x14ac:dyDescent="0.25">
      <c r="L40" s="35"/>
      <c r="M40" s="35"/>
      <c r="N40" s="35"/>
      <c r="O40" s="35"/>
      <c r="P40" s="35"/>
    </row>
    <row r="41" spans="8:17" ht="15" x14ac:dyDescent="0.2">
      <c r="H41" s="4"/>
    </row>
    <row r="42" spans="8:17" ht="15" x14ac:dyDescent="0.2">
      <c r="H42" s="4"/>
    </row>
    <row r="43" spans="8:17" ht="15" x14ac:dyDescent="0.2">
      <c r="H43" s="4"/>
    </row>
    <row r="44" spans="8:17" ht="15" x14ac:dyDescent="0.2">
      <c r="H44" s="4"/>
    </row>
    <row r="45" spans="8:17" ht="15.75" x14ac:dyDescent="0.25">
      <c r="H45" s="5"/>
    </row>
    <row r="49" spans="2:16" x14ac:dyDescent="0.2"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 x14ac:dyDescent="0.2"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 ht="18" x14ac:dyDescent="0.25">
      <c r="B51" s="6"/>
      <c r="C51" s="6"/>
      <c r="D51" s="7" t="s">
        <v>10</v>
      </c>
      <c r="E51" s="7"/>
      <c r="F51" s="7"/>
      <c r="G51" s="7"/>
      <c r="H51" s="7"/>
      <c r="I51" s="8"/>
      <c r="J51" s="8"/>
      <c r="K51" s="8"/>
      <c r="L51" s="8"/>
      <c r="M51" s="8"/>
      <c r="N51" s="8"/>
      <c r="O51" s="6"/>
      <c r="P51" s="6"/>
    </row>
    <row r="52" spans="2:16" ht="18" x14ac:dyDescent="0.25">
      <c r="B52" s="6"/>
      <c r="C52" s="6"/>
      <c r="D52" s="7"/>
      <c r="E52" s="7"/>
      <c r="F52" s="7"/>
      <c r="G52" s="7"/>
      <c r="H52" s="7"/>
      <c r="I52" s="8"/>
      <c r="J52" s="8"/>
      <c r="K52" s="8"/>
      <c r="L52" s="8" t="s">
        <v>11</v>
      </c>
      <c r="M52" s="8"/>
      <c r="N52" s="8"/>
      <c r="O52" s="6"/>
      <c r="P52" s="6"/>
    </row>
    <row r="53" spans="2:16" ht="18" x14ac:dyDescent="0.25">
      <c r="B53" s="6"/>
      <c r="C53" s="6"/>
      <c r="D53" s="7" t="s">
        <v>9</v>
      </c>
      <c r="E53" s="7"/>
      <c r="F53" s="10">
        <f>SUM(C8:H8)</f>
        <v>14578</v>
      </c>
      <c r="G53" s="7"/>
      <c r="H53" s="7"/>
      <c r="I53" s="8"/>
      <c r="J53" s="8"/>
      <c r="K53" s="8"/>
      <c r="L53" s="8"/>
      <c r="M53" s="8"/>
      <c r="N53" s="8"/>
      <c r="O53" s="6"/>
      <c r="P53" s="6"/>
    </row>
    <row r="54" spans="2:16" ht="18" x14ac:dyDescent="0.25">
      <c r="B54" s="6"/>
      <c r="C54" s="6"/>
      <c r="D54" s="7">
        <v>2008</v>
      </c>
      <c r="E54" s="7"/>
      <c r="F54" s="10">
        <f>SUM(C9:H9)</f>
        <v>9547</v>
      </c>
      <c r="G54" s="7"/>
      <c r="H54" s="7"/>
      <c r="I54" s="8"/>
      <c r="J54" s="8"/>
      <c r="K54" s="8"/>
      <c r="L54" s="8"/>
      <c r="M54" s="8"/>
      <c r="N54" s="8"/>
      <c r="O54" s="6"/>
      <c r="P54" s="6"/>
    </row>
    <row r="55" spans="2:16" ht="18" x14ac:dyDescent="0.25">
      <c r="B55" s="6"/>
      <c r="C55" s="6"/>
      <c r="D55" s="7">
        <v>2009</v>
      </c>
      <c r="E55" s="7"/>
      <c r="F55" s="10">
        <f>SUM(C10:H10)</f>
        <v>14141</v>
      </c>
      <c r="G55" s="7"/>
      <c r="H55" s="7"/>
      <c r="I55" s="8"/>
      <c r="J55" s="8"/>
      <c r="K55" s="8"/>
      <c r="L55" s="8"/>
      <c r="M55" s="8"/>
      <c r="N55" s="8"/>
      <c r="O55" s="6"/>
      <c r="P55" s="6"/>
    </row>
    <row r="56" spans="2:16" ht="15" x14ac:dyDescent="0.2">
      <c r="B56" s="6"/>
      <c r="C56" s="6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6"/>
    </row>
    <row r="57" spans="2:16" ht="15" x14ac:dyDescent="0.2"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2:16" ht="15" x14ac:dyDescent="0.2"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2:16" ht="15" x14ac:dyDescent="0.2"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</sheetData>
  <mergeCells count="1">
    <mergeCell ref="B2:P2"/>
  </mergeCells>
  <printOptions horizontalCentered="1"/>
  <pageMargins left="0.35" right="0.32" top="0.25" bottom="0.42" header="0" footer="0"/>
  <pageSetup scale="76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1"/>
  <sheetViews>
    <sheetView showGridLines="0" tabSelected="1" zoomScale="85" zoomScaleNormal="85" workbookViewId="0">
      <selection activeCell="R14" sqref="R14"/>
    </sheetView>
  </sheetViews>
  <sheetFormatPr baseColWidth="10" defaultColWidth="11.42578125" defaultRowHeight="12.75" x14ac:dyDescent="0.2"/>
  <cols>
    <col min="2" max="2" width="27.85546875" bestFit="1" customWidth="1"/>
    <col min="3" max="3" width="12.42578125" customWidth="1"/>
    <col min="4" max="4" width="13.28515625" customWidth="1"/>
    <col min="5" max="6" width="12.7109375" customWidth="1"/>
    <col min="7" max="7" width="12.85546875" customWidth="1"/>
    <col min="8" max="8" width="14" customWidth="1"/>
    <col min="9" max="9" width="12.42578125" customWidth="1"/>
    <col min="10" max="10" width="12.7109375" customWidth="1"/>
    <col min="11" max="11" width="13.28515625" customWidth="1"/>
    <col min="12" max="12" width="13" customWidth="1"/>
    <col min="13" max="13" width="13.28515625" customWidth="1"/>
    <col min="14" max="14" width="14.7109375" customWidth="1"/>
    <col min="15" max="15" width="14.28515625" customWidth="1"/>
    <col min="16" max="16" width="14.5703125" customWidth="1"/>
    <col min="17" max="17" width="12.7109375" bestFit="1" customWidth="1"/>
    <col min="18" max="18" width="10.42578125" customWidth="1"/>
  </cols>
  <sheetData>
    <row r="1" spans="2:20" ht="48.75" customHeight="1" x14ac:dyDescent="0.2"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"/>
    </row>
    <row r="2" spans="2:20" ht="42" customHeight="1" x14ac:dyDescent="0.5">
      <c r="B2" s="226" t="s">
        <v>61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"/>
    </row>
    <row r="3" spans="2:20" ht="15" customHeight="1" thickBot="1" x14ac:dyDescent="0.35">
      <c r="B3" s="33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3"/>
      <c r="R3" s="3"/>
    </row>
    <row r="4" spans="2:20" ht="15" customHeight="1" thickTop="1" x14ac:dyDescent="0.2">
      <c r="B4" s="24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3"/>
      <c r="R4" s="3"/>
    </row>
    <row r="5" spans="2:20" ht="15" customHeight="1" x14ac:dyDescent="0.3">
      <c r="B5" s="52"/>
      <c r="C5" s="52"/>
      <c r="D5" s="52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52"/>
      <c r="T5" s="52"/>
    </row>
    <row r="6" spans="2:20" ht="26.25" customHeight="1" x14ac:dyDescent="0.3">
      <c r="B6" s="116" t="s">
        <v>18</v>
      </c>
      <c r="C6" s="116" t="s">
        <v>0</v>
      </c>
      <c r="D6" s="116" t="s">
        <v>1</v>
      </c>
      <c r="E6" s="116" t="s">
        <v>2</v>
      </c>
      <c r="F6" s="116" t="s">
        <v>3</v>
      </c>
      <c r="G6" s="116" t="s">
        <v>2</v>
      </c>
      <c r="H6" s="116" t="s">
        <v>4</v>
      </c>
      <c r="I6" s="116" t="s">
        <v>4</v>
      </c>
      <c r="J6" s="116" t="s">
        <v>3</v>
      </c>
      <c r="K6" s="116" t="s">
        <v>5</v>
      </c>
      <c r="L6" s="116" t="s">
        <v>6</v>
      </c>
      <c r="M6" s="116" t="s">
        <v>7</v>
      </c>
      <c r="N6" s="116" t="s">
        <v>8</v>
      </c>
      <c r="O6" s="119" t="s">
        <v>68</v>
      </c>
      <c r="P6" s="119" t="s">
        <v>12</v>
      </c>
      <c r="Q6" s="52"/>
      <c r="R6" s="52"/>
      <c r="S6" s="52"/>
      <c r="T6" s="52"/>
    </row>
    <row r="7" spans="2:20" ht="15" customHeight="1" x14ac:dyDescent="0.35">
      <c r="B7" s="49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48"/>
      <c r="Q7" s="52"/>
      <c r="R7" s="52"/>
      <c r="S7" s="52"/>
      <c r="T7" s="52"/>
    </row>
    <row r="8" spans="2:20" ht="18" customHeight="1" x14ac:dyDescent="0.3">
      <c r="B8" s="214" t="s">
        <v>63</v>
      </c>
      <c r="C8" s="215">
        <v>18010</v>
      </c>
      <c r="D8" s="215">
        <v>14940</v>
      </c>
      <c r="E8" s="215">
        <v>17577</v>
      </c>
      <c r="F8" s="215">
        <v>17940</v>
      </c>
      <c r="G8" s="215">
        <v>17723.5</v>
      </c>
      <c r="H8" s="215">
        <v>15889</v>
      </c>
      <c r="I8" s="215">
        <v>20860</v>
      </c>
      <c r="J8" s="215">
        <v>14301</v>
      </c>
      <c r="K8" s="215">
        <v>8170</v>
      </c>
      <c r="L8" s="215">
        <v>8545</v>
      </c>
      <c r="M8" s="215">
        <v>11404</v>
      </c>
      <c r="N8" s="215">
        <v>18573</v>
      </c>
      <c r="O8" s="216">
        <f>SUM(C8:N8)</f>
        <v>183932.5</v>
      </c>
      <c r="P8" s="216">
        <f>SUM(C8:N8)</f>
        <v>183932.5</v>
      </c>
      <c r="Q8" s="68"/>
      <c r="R8" s="52"/>
      <c r="S8" s="52"/>
      <c r="T8" s="52"/>
    </row>
    <row r="9" spans="2:20" ht="18" customHeight="1" x14ac:dyDescent="0.3">
      <c r="B9" s="152" t="s">
        <v>62</v>
      </c>
      <c r="C9" s="217">
        <v>59507</v>
      </c>
      <c r="D9" s="217">
        <v>44842</v>
      </c>
      <c r="E9" s="217">
        <v>15614</v>
      </c>
      <c r="F9" s="217">
        <v>0</v>
      </c>
      <c r="G9" s="217">
        <v>0</v>
      </c>
      <c r="H9" s="217">
        <v>1646</v>
      </c>
      <c r="I9" s="217">
        <v>11698</v>
      </c>
      <c r="J9" s="217">
        <v>13392</v>
      </c>
      <c r="K9" s="217">
        <v>14933</v>
      </c>
      <c r="L9" s="217">
        <v>19092</v>
      </c>
      <c r="M9" s="217">
        <v>20823</v>
      </c>
      <c r="N9" s="217">
        <v>25591</v>
      </c>
      <c r="O9" s="125">
        <f>SUM(C9:N9)</f>
        <v>227138</v>
      </c>
      <c r="P9" s="126">
        <f>SUM(C9:N9)</f>
        <v>227138</v>
      </c>
      <c r="Q9" s="68"/>
      <c r="R9" s="52"/>
      <c r="S9" s="52"/>
      <c r="T9" s="52"/>
    </row>
    <row r="10" spans="2:20" ht="18" customHeight="1" x14ac:dyDescent="0.45">
      <c r="B10" s="153" t="s">
        <v>65</v>
      </c>
      <c r="C10" s="128">
        <v>19952</v>
      </c>
      <c r="D10" s="128">
        <v>16113</v>
      </c>
      <c r="E10" s="128">
        <v>29207</v>
      </c>
      <c r="F10" s="128">
        <v>31761</v>
      </c>
      <c r="G10" s="128">
        <v>34141</v>
      </c>
      <c r="H10" s="128">
        <v>36626</v>
      </c>
      <c r="I10" s="128">
        <v>64581</v>
      </c>
      <c r="J10" s="128">
        <v>36701</v>
      </c>
      <c r="K10" s="128">
        <v>23937</v>
      </c>
      <c r="L10" s="128">
        <v>34030</v>
      </c>
      <c r="M10" s="128">
        <v>40221</v>
      </c>
      <c r="N10" s="128">
        <v>48966</v>
      </c>
      <c r="O10" s="129">
        <f>SUM(C10:N10)</f>
        <v>416236</v>
      </c>
      <c r="P10" s="130">
        <f>SUM(C10:N10)</f>
        <v>416236</v>
      </c>
      <c r="Q10" s="70"/>
      <c r="R10" s="52"/>
      <c r="S10" s="52"/>
      <c r="T10" s="52"/>
    </row>
    <row r="11" spans="2:20" ht="18" customHeight="1" x14ac:dyDescent="0.35">
      <c r="B11" s="71"/>
      <c r="C11" s="115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3"/>
      <c r="P11" s="73"/>
      <c r="Q11" s="74"/>
      <c r="R11" s="75"/>
      <c r="S11" s="75"/>
      <c r="T11" s="52"/>
    </row>
    <row r="12" spans="2:20" ht="15" customHeight="1" x14ac:dyDescent="0.3">
      <c r="B12" s="55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2"/>
      <c r="P12" s="52"/>
      <c r="Q12" s="52"/>
      <c r="R12" s="52"/>
      <c r="S12" s="52"/>
      <c r="T12" s="52"/>
    </row>
    <row r="13" spans="2:20" ht="18" x14ac:dyDescent="0.35"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196" t="s">
        <v>19</v>
      </c>
      <c r="M13" s="197"/>
      <c r="N13" s="197"/>
      <c r="O13" s="197"/>
      <c r="P13" s="198" t="s">
        <v>14</v>
      </c>
      <c r="Q13" s="57"/>
      <c r="R13" s="52"/>
      <c r="S13" s="52"/>
      <c r="T13" s="52"/>
    </row>
    <row r="14" spans="2:20" ht="18" x14ac:dyDescent="0.35"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199" t="s">
        <v>71</v>
      </c>
      <c r="M14" s="200"/>
      <c r="N14" s="200"/>
      <c r="O14" s="200"/>
      <c r="P14" s="201" t="s">
        <v>13</v>
      </c>
      <c r="Q14" s="52"/>
      <c r="R14" s="52"/>
      <c r="S14" s="52"/>
      <c r="T14" s="52"/>
    </row>
    <row r="15" spans="2:20" ht="18" x14ac:dyDescent="0.35"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202" t="str">
        <f>+B8</f>
        <v>Preliminar 2021</v>
      </c>
      <c r="M15" s="203"/>
      <c r="N15" s="204">
        <f>O8</f>
        <v>183932.5</v>
      </c>
      <c r="O15" s="205"/>
      <c r="P15" s="206">
        <f>(N17-N15)/N15</f>
        <v>1.2629823440664374</v>
      </c>
      <c r="Q15" s="52"/>
      <c r="R15" s="52"/>
      <c r="S15" s="52"/>
      <c r="T15" s="52"/>
    </row>
    <row r="16" spans="2:20" ht="18" x14ac:dyDescent="0.35"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183" t="str">
        <f>+B9</f>
        <v>REAL 2020</v>
      </c>
      <c r="M16" s="184"/>
      <c r="N16" s="207">
        <f>O9</f>
        <v>227138</v>
      </c>
      <c r="O16" s="186"/>
      <c r="P16" s="195">
        <f>(N17-N16)/N16</f>
        <v>0.83252472065440397</v>
      </c>
      <c r="Q16" s="52"/>
      <c r="R16" s="52"/>
      <c r="S16" s="52"/>
      <c r="T16" s="52"/>
    </row>
    <row r="17" spans="2:20" ht="18" x14ac:dyDescent="0.35"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208" t="str">
        <f>+B10</f>
        <v>Real 2021</v>
      </c>
      <c r="M17" s="209"/>
      <c r="N17" s="210">
        <f>O10</f>
        <v>416236</v>
      </c>
      <c r="O17" s="209"/>
      <c r="P17" s="211"/>
      <c r="Q17" s="52"/>
      <c r="R17" s="52"/>
      <c r="S17" s="52"/>
      <c r="T17" s="52"/>
    </row>
    <row r="18" spans="2:20" ht="18.75" x14ac:dyDescent="0.35"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212"/>
      <c r="M18" s="212"/>
      <c r="N18" s="212"/>
      <c r="O18" s="212"/>
      <c r="P18" s="212"/>
      <c r="Q18" s="80"/>
      <c r="R18" s="81"/>
      <c r="S18" s="52"/>
      <c r="T18" s="52"/>
    </row>
    <row r="19" spans="2:20" ht="18.75" x14ac:dyDescent="0.35">
      <c r="B19" s="52"/>
      <c r="C19" s="52"/>
      <c r="D19" s="52"/>
      <c r="E19" s="52"/>
      <c r="F19" s="52"/>
      <c r="G19" s="52"/>
      <c r="H19" s="52"/>
      <c r="I19" s="52"/>
      <c r="J19" s="52"/>
      <c r="K19" s="60"/>
      <c r="L19" s="196" t="s">
        <v>19</v>
      </c>
      <c r="M19" s="197"/>
      <c r="N19" s="197"/>
      <c r="O19" s="197"/>
      <c r="P19" s="198" t="s">
        <v>14</v>
      </c>
      <c r="Q19" s="82"/>
      <c r="R19" s="81"/>
      <c r="S19" s="52"/>
      <c r="T19" s="52"/>
    </row>
    <row r="20" spans="2:20" ht="18.75" x14ac:dyDescent="0.35">
      <c r="B20" s="52"/>
      <c r="C20" s="52"/>
      <c r="D20" s="52"/>
      <c r="E20" s="52"/>
      <c r="F20" s="52"/>
      <c r="G20" s="52"/>
      <c r="H20" s="52"/>
      <c r="I20" s="52"/>
      <c r="J20" s="52"/>
      <c r="K20" s="60"/>
      <c r="L20" s="199" t="s">
        <v>33</v>
      </c>
      <c r="M20" s="200"/>
      <c r="N20" s="200"/>
      <c r="O20" s="200"/>
      <c r="P20" s="201" t="s">
        <v>13</v>
      </c>
      <c r="Q20" s="83"/>
      <c r="R20" s="81"/>
      <c r="S20" s="52"/>
      <c r="T20" s="52"/>
    </row>
    <row r="21" spans="2:20" ht="18.75" x14ac:dyDescent="0.35">
      <c r="B21" s="52"/>
      <c r="C21" s="52"/>
      <c r="D21" s="52"/>
      <c r="E21" s="52"/>
      <c r="F21" s="52"/>
      <c r="G21" s="52"/>
      <c r="H21" s="52"/>
      <c r="I21" s="52"/>
      <c r="J21" s="52"/>
      <c r="K21" s="60"/>
      <c r="L21" s="202" t="str">
        <f>+L15</f>
        <v>Preliminar 2021</v>
      </c>
      <c r="M21" s="203"/>
      <c r="N21" s="204">
        <f>+P8</f>
        <v>183932.5</v>
      </c>
      <c r="O21" s="205"/>
      <c r="P21" s="206">
        <f>(N23-N21)/N21</f>
        <v>1.2629823440664374</v>
      </c>
      <c r="Q21" s="84"/>
      <c r="R21" s="81"/>
      <c r="S21" s="52"/>
      <c r="T21" s="52"/>
    </row>
    <row r="22" spans="2:20" ht="18.75" x14ac:dyDescent="0.35">
      <c r="B22" s="52"/>
      <c r="C22" s="52"/>
      <c r="D22" s="52"/>
      <c r="E22" s="52"/>
      <c r="F22" s="52"/>
      <c r="G22" s="52"/>
      <c r="H22" s="52"/>
      <c r="I22" s="52"/>
      <c r="J22" s="52"/>
      <c r="K22" s="60"/>
      <c r="L22" s="183" t="str">
        <f>+L16</f>
        <v>REAL 2020</v>
      </c>
      <c r="M22" s="184"/>
      <c r="N22" s="207">
        <f>+P9</f>
        <v>227138</v>
      </c>
      <c r="O22" s="186"/>
      <c r="P22" s="195">
        <f>(N23-N22)/N22</f>
        <v>0.83252472065440397</v>
      </c>
      <c r="Q22" s="84"/>
      <c r="R22" s="81"/>
      <c r="S22" s="52"/>
      <c r="T22" s="52"/>
    </row>
    <row r="23" spans="2:20" ht="18.75" x14ac:dyDescent="0.35">
      <c r="B23" s="52"/>
      <c r="C23" s="52"/>
      <c r="D23" s="52"/>
      <c r="E23" s="52"/>
      <c r="F23" s="52"/>
      <c r="G23" s="52"/>
      <c r="H23" s="52"/>
      <c r="I23" s="52"/>
      <c r="J23" s="52"/>
      <c r="K23" s="60"/>
      <c r="L23" s="188" t="str">
        <f>+L17</f>
        <v>Real 2021</v>
      </c>
      <c r="M23" s="189"/>
      <c r="N23" s="213">
        <f>+P10</f>
        <v>416236</v>
      </c>
      <c r="O23" s="189"/>
      <c r="P23" s="192"/>
      <c r="Q23" s="84"/>
      <c r="R23" s="81"/>
      <c r="S23" s="52"/>
      <c r="T23" s="52"/>
    </row>
    <row r="24" spans="2:20" ht="18.75" x14ac:dyDescent="0.35">
      <c r="B24" s="52"/>
      <c r="C24" s="52"/>
      <c r="D24" s="52"/>
      <c r="E24" s="52"/>
      <c r="F24" s="52"/>
      <c r="G24" s="52"/>
      <c r="H24" s="52"/>
      <c r="I24" s="52"/>
      <c r="J24" s="52"/>
      <c r="K24" s="60"/>
      <c r="L24" s="85"/>
      <c r="M24" s="86"/>
      <c r="N24" s="87"/>
      <c r="O24" s="88"/>
      <c r="P24" s="61"/>
      <c r="Q24" s="84"/>
      <c r="R24" s="81"/>
      <c r="S24" s="52"/>
      <c r="T24" s="52"/>
    </row>
    <row r="25" spans="2:20" ht="18.75" x14ac:dyDescent="0.3">
      <c r="B25" s="52"/>
      <c r="C25" s="52"/>
      <c r="D25" s="52"/>
      <c r="E25" s="52"/>
      <c r="F25" s="52"/>
      <c r="G25" s="52"/>
      <c r="H25" s="52"/>
      <c r="I25" s="52"/>
      <c r="J25" s="52"/>
      <c r="K25" s="60"/>
      <c r="L25" s="89"/>
      <c r="M25" s="89"/>
      <c r="N25" s="89"/>
      <c r="O25" s="90"/>
      <c r="P25" s="89"/>
      <c r="Q25" s="84"/>
      <c r="R25" s="81"/>
      <c r="S25" s="52"/>
      <c r="T25" s="52"/>
    </row>
    <row r="26" spans="2:20" ht="18.75" x14ac:dyDescent="0.3"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229"/>
      <c r="M26" s="229"/>
      <c r="N26" s="229"/>
      <c r="O26" s="229"/>
      <c r="P26" s="229"/>
      <c r="Q26" s="82"/>
      <c r="R26" s="81"/>
      <c r="S26" s="52"/>
      <c r="T26" s="52"/>
    </row>
    <row r="27" spans="2:20" ht="15" customHeight="1" x14ac:dyDescent="0.3"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229"/>
      <c r="M27" s="229"/>
      <c r="N27" s="229"/>
      <c r="O27" s="229"/>
      <c r="P27" s="229"/>
      <c r="Q27" s="89"/>
      <c r="R27" s="52"/>
      <c r="S27" s="52"/>
      <c r="T27" s="52"/>
    </row>
    <row r="28" spans="2:20" ht="15" customHeight="1" x14ac:dyDescent="0.3"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229"/>
      <c r="M28" s="229"/>
      <c r="N28" s="229"/>
      <c r="O28" s="229"/>
      <c r="P28" s="229"/>
      <c r="Q28" s="89"/>
      <c r="R28" s="52"/>
      <c r="S28" s="52"/>
      <c r="T28" s="52"/>
    </row>
    <row r="29" spans="2:20" ht="15" customHeight="1" x14ac:dyDescent="0.3"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229"/>
      <c r="M29" s="229"/>
      <c r="N29" s="229"/>
      <c r="O29" s="229"/>
      <c r="P29" s="229"/>
      <c r="Q29" s="89"/>
      <c r="R29" s="52"/>
      <c r="S29" s="52"/>
      <c r="T29" s="52"/>
    </row>
    <row r="30" spans="2:20" ht="15" customHeight="1" x14ac:dyDescent="0.3"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229"/>
      <c r="M30" s="229"/>
      <c r="N30" s="229"/>
      <c r="O30" s="229"/>
      <c r="P30" s="229"/>
      <c r="Q30" s="89"/>
      <c r="R30" s="52"/>
      <c r="S30" s="52"/>
      <c r="T30" s="52"/>
    </row>
    <row r="31" spans="2:20" ht="15" customHeight="1" x14ac:dyDescent="0.3"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229"/>
      <c r="M31" s="229"/>
      <c r="N31" s="229"/>
      <c r="O31" s="229"/>
      <c r="P31" s="229"/>
      <c r="Q31" s="89"/>
      <c r="R31" s="52"/>
      <c r="S31" s="52"/>
      <c r="T31" s="52"/>
    </row>
    <row r="32" spans="2:20" ht="15" customHeight="1" x14ac:dyDescent="0.3"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229"/>
      <c r="M32" s="229"/>
      <c r="N32" s="229"/>
      <c r="O32" s="229"/>
      <c r="P32" s="229"/>
      <c r="Q32" s="89"/>
      <c r="R32" s="52"/>
      <c r="S32" s="52"/>
      <c r="T32" s="52"/>
    </row>
    <row r="33" spans="2:20" ht="15" customHeight="1" x14ac:dyDescent="0.3"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229"/>
      <c r="M33" s="229"/>
      <c r="N33" s="229"/>
      <c r="O33" s="229"/>
      <c r="P33" s="229"/>
      <c r="Q33" s="89"/>
      <c r="R33" s="52"/>
      <c r="S33" s="52"/>
      <c r="T33" s="52"/>
    </row>
    <row r="34" spans="2:20" ht="15" customHeight="1" x14ac:dyDescent="0.3"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229"/>
      <c r="M34" s="229"/>
      <c r="N34" s="229"/>
      <c r="O34" s="229"/>
      <c r="P34" s="229"/>
      <c r="Q34" s="89"/>
      <c r="R34" s="52"/>
      <c r="S34" s="52"/>
      <c r="T34" s="52"/>
    </row>
    <row r="35" spans="2:20" ht="15" customHeight="1" x14ac:dyDescent="0.3"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229"/>
      <c r="M35" s="229"/>
      <c r="N35" s="229"/>
      <c r="O35" s="229"/>
      <c r="P35" s="229"/>
      <c r="Q35" s="89"/>
      <c r="R35" s="52"/>
      <c r="S35" s="52"/>
      <c r="T35" s="52"/>
    </row>
    <row r="36" spans="2:20" ht="15" customHeight="1" x14ac:dyDescent="0.3"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229"/>
      <c r="M36" s="229"/>
      <c r="N36" s="229"/>
      <c r="O36" s="229"/>
      <c r="P36" s="229"/>
      <c r="Q36" s="89"/>
      <c r="R36" s="52"/>
      <c r="S36" s="52"/>
      <c r="T36" s="52"/>
    </row>
    <row r="37" spans="2:20" ht="15" customHeight="1" x14ac:dyDescent="0.3"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229"/>
      <c r="M37" s="229"/>
      <c r="N37" s="229"/>
      <c r="O37" s="229"/>
      <c r="P37" s="229"/>
      <c r="Q37" s="89"/>
      <c r="R37" s="52"/>
      <c r="S37" s="52"/>
      <c r="T37" s="52"/>
    </row>
    <row r="38" spans="2:20" ht="15" customHeight="1" x14ac:dyDescent="0.3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229"/>
      <c r="M38" s="229"/>
      <c r="N38" s="229"/>
      <c r="O38" s="229"/>
      <c r="P38" s="229"/>
      <c r="Q38" s="89"/>
      <c r="R38" s="52"/>
      <c r="S38" s="52"/>
      <c r="T38" s="52"/>
    </row>
    <row r="39" spans="2:20" ht="15" x14ac:dyDescent="0.3"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</row>
    <row r="40" spans="2:20" ht="15" x14ac:dyDescent="0.3"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</row>
    <row r="41" spans="2:20" ht="18.75" x14ac:dyDescent="0.35">
      <c r="B41" s="52"/>
      <c r="C41" s="52"/>
      <c r="D41" s="52"/>
      <c r="E41" s="52"/>
      <c r="F41" s="52"/>
      <c r="G41" s="52"/>
      <c r="H41" s="48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</row>
  </sheetData>
  <mergeCells count="2">
    <mergeCell ref="L26:P38"/>
    <mergeCell ref="B2:P2"/>
  </mergeCells>
  <printOptions horizontalCentered="1"/>
  <pageMargins left="0.17" right="0.17" top="0.51181102362204722" bottom="0.98425196850393704" header="0" footer="0"/>
  <pageSetup scale="6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5"/>
  <sheetViews>
    <sheetView showGridLines="0" topLeftCell="A4" zoomScale="85" zoomScaleNormal="85" workbookViewId="0">
      <selection activeCell="R26" sqref="R26"/>
    </sheetView>
  </sheetViews>
  <sheetFormatPr baseColWidth="10" defaultColWidth="11.42578125" defaultRowHeight="15" x14ac:dyDescent="0.3"/>
  <cols>
    <col min="2" max="2" width="27.85546875" style="52" bestFit="1" customWidth="1"/>
    <col min="3" max="3" width="12.42578125" style="52" customWidth="1"/>
    <col min="4" max="4" width="13.28515625" style="52" customWidth="1"/>
    <col min="5" max="6" width="12.7109375" style="52" customWidth="1"/>
    <col min="7" max="7" width="12.85546875" style="52" customWidth="1"/>
    <col min="8" max="8" width="14" style="52" customWidth="1"/>
    <col min="9" max="9" width="12.42578125" style="52" customWidth="1"/>
    <col min="10" max="10" width="12.7109375" style="52" customWidth="1"/>
    <col min="11" max="11" width="13.28515625" style="52" customWidth="1"/>
    <col min="12" max="12" width="13" style="52" customWidth="1"/>
    <col min="13" max="13" width="13.28515625" style="52" customWidth="1"/>
    <col min="14" max="14" width="14.7109375" style="52" customWidth="1"/>
    <col min="15" max="15" width="14.28515625" style="52" customWidth="1"/>
    <col min="16" max="16" width="14.5703125" style="52" customWidth="1"/>
    <col min="17" max="17" width="12.7109375" bestFit="1" customWidth="1"/>
    <col min="18" max="18" width="10.42578125" customWidth="1"/>
  </cols>
  <sheetData>
    <row r="1" spans="1:19" ht="48.75" customHeight="1" x14ac:dyDescent="0.3"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2"/>
    </row>
    <row r="2" spans="1:19" ht="42" customHeight="1" x14ac:dyDescent="0.5">
      <c r="A2" s="52"/>
      <c r="B2" s="228" t="s">
        <v>60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18"/>
    </row>
    <row r="3" spans="1:19" ht="15" customHeight="1" thickBot="1" x14ac:dyDescent="0.4">
      <c r="A3" s="52"/>
      <c r="B3" s="91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67"/>
      <c r="R3" s="3"/>
    </row>
    <row r="4" spans="1:19" ht="15.75" thickTop="1" x14ac:dyDescent="0.3">
      <c r="A4" s="52"/>
      <c r="Q4" s="52"/>
    </row>
    <row r="5" spans="1:19" x14ac:dyDescent="0.3">
      <c r="A5" s="52"/>
      <c r="Q5" s="52"/>
    </row>
    <row r="6" spans="1:19" ht="21.75" x14ac:dyDescent="0.3">
      <c r="A6" s="52"/>
      <c r="B6" s="116" t="s">
        <v>20</v>
      </c>
      <c r="C6" s="116" t="s">
        <v>21</v>
      </c>
      <c r="D6" s="116" t="s">
        <v>22</v>
      </c>
      <c r="E6" s="116" t="s">
        <v>23</v>
      </c>
      <c r="F6" s="116" t="s">
        <v>24</v>
      </c>
      <c r="G6" s="116" t="s">
        <v>25</v>
      </c>
      <c r="H6" s="116" t="s">
        <v>26</v>
      </c>
      <c r="I6" s="116" t="s">
        <v>27</v>
      </c>
      <c r="J6" s="116" t="s">
        <v>28</v>
      </c>
      <c r="K6" s="116" t="s">
        <v>29</v>
      </c>
      <c r="L6" s="116" t="s">
        <v>30</v>
      </c>
      <c r="M6" s="116" t="s">
        <v>31</v>
      </c>
      <c r="N6" s="116" t="s">
        <v>32</v>
      </c>
      <c r="O6" s="116" t="s">
        <v>72</v>
      </c>
      <c r="P6" s="116" t="s">
        <v>33</v>
      </c>
      <c r="Q6" s="52"/>
    </row>
    <row r="7" spans="1:19" x14ac:dyDescent="0.3">
      <c r="A7" s="52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Q7" s="52"/>
    </row>
    <row r="8" spans="1:19" x14ac:dyDescent="0.3">
      <c r="A8" s="52"/>
      <c r="B8" s="220">
        <v>2012</v>
      </c>
      <c r="C8" s="93">
        <v>2103</v>
      </c>
      <c r="D8" s="93">
        <v>2143</v>
      </c>
      <c r="E8" s="93">
        <v>1559</v>
      </c>
      <c r="F8" s="93">
        <v>1570</v>
      </c>
      <c r="G8" s="93">
        <v>630</v>
      </c>
      <c r="H8" s="93">
        <v>816</v>
      </c>
      <c r="I8" s="93">
        <v>1345</v>
      </c>
      <c r="J8" s="93">
        <v>1007</v>
      </c>
      <c r="K8" s="93">
        <v>583</v>
      </c>
      <c r="L8" s="93">
        <v>961</v>
      </c>
      <c r="M8" s="94">
        <v>1340</v>
      </c>
      <c r="N8" s="94">
        <v>1952</v>
      </c>
      <c r="O8" s="95">
        <f>SUM(C8:N17)</f>
        <v>224399</v>
      </c>
      <c r="P8" s="114">
        <f t="shared" ref="P8:P17" si="0">SUM(C8:N8)</f>
        <v>16009</v>
      </c>
      <c r="Q8" s="52"/>
    </row>
    <row r="9" spans="1:19" x14ac:dyDescent="0.3">
      <c r="A9" s="52"/>
      <c r="B9" s="220">
        <v>2013</v>
      </c>
      <c r="C9" s="93">
        <v>1862</v>
      </c>
      <c r="D9" s="93">
        <v>2228</v>
      </c>
      <c r="E9" s="93">
        <v>1996</v>
      </c>
      <c r="F9" s="93">
        <v>1048</v>
      </c>
      <c r="G9" s="93">
        <v>836</v>
      </c>
      <c r="H9" s="93">
        <v>918</v>
      </c>
      <c r="I9" s="93">
        <v>1565</v>
      </c>
      <c r="J9" s="93">
        <v>1270</v>
      </c>
      <c r="K9" s="93">
        <v>950</v>
      </c>
      <c r="L9" s="93">
        <v>786</v>
      </c>
      <c r="M9" s="94">
        <v>1616</v>
      </c>
      <c r="N9" s="94">
        <v>2038</v>
      </c>
      <c r="O9" s="95">
        <f t="shared" ref="O9:O17" si="1">SUM(C9:N9)</f>
        <v>17113</v>
      </c>
      <c r="P9" s="114">
        <f t="shared" si="0"/>
        <v>17113</v>
      </c>
      <c r="Q9" s="52"/>
    </row>
    <row r="10" spans="1:19" x14ac:dyDescent="0.3">
      <c r="A10" s="52"/>
      <c r="B10" s="220">
        <v>2014</v>
      </c>
      <c r="C10" s="93">
        <v>2388</v>
      </c>
      <c r="D10" s="93">
        <v>3114</v>
      </c>
      <c r="E10" s="93">
        <v>2040</v>
      </c>
      <c r="F10" s="93">
        <v>1877</v>
      </c>
      <c r="G10" s="93">
        <v>1790</v>
      </c>
      <c r="H10" s="93">
        <v>1029</v>
      </c>
      <c r="I10" s="93">
        <v>1863</v>
      </c>
      <c r="J10" s="93">
        <v>1363</v>
      </c>
      <c r="K10" s="93">
        <v>435</v>
      </c>
      <c r="L10" s="93">
        <v>1276</v>
      </c>
      <c r="M10" s="94">
        <v>1588</v>
      </c>
      <c r="N10" s="94">
        <v>2716</v>
      </c>
      <c r="O10" s="95">
        <f t="shared" si="1"/>
        <v>21479</v>
      </c>
      <c r="P10" s="114">
        <f t="shared" si="0"/>
        <v>21479</v>
      </c>
      <c r="Q10" s="219"/>
      <c r="S10" s="21"/>
    </row>
    <row r="11" spans="1:19" x14ac:dyDescent="0.3">
      <c r="A11" s="52"/>
      <c r="B11" s="220">
        <v>2015</v>
      </c>
      <c r="C11" s="93">
        <v>3302</v>
      </c>
      <c r="D11" s="93">
        <v>2761</v>
      </c>
      <c r="E11" s="93">
        <v>2648</v>
      </c>
      <c r="F11" s="93">
        <v>1557</v>
      </c>
      <c r="G11" s="93">
        <v>1027</v>
      </c>
      <c r="H11" s="93">
        <v>1089</v>
      </c>
      <c r="I11" s="93">
        <v>1784</v>
      </c>
      <c r="J11" s="93">
        <v>1392</v>
      </c>
      <c r="K11" s="93">
        <v>946</v>
      </c>
      <c r="L11" s="93">
        <v>882</v>
      </c>
      <c r="M11" s="94">
        <v>1920</v>
      </c>
      <c r="N11" s="94">
        <v>2758</v>
      </c>
      <c r="O11" s="95">
        <f t="shared" si="1"/>
        <v>22066</v>
      </c>
      <c r="P11" s="114">
        <f t="shared" si="0"/>
        <v>22066</v>
      </c>
      <c r="Q11" s="52"/>
    </row>
    <row r="12" spans="1:19" x14ac:dyDescent="0.3">
      <c r="A12" s="52"/>
      <c r="B12" s="220">
        <v>2016</v>
      </c>
      <c r="C12" s="93">
        <v>2571</v>
      </c>
      <c r="D12" s="93">
        <v>2728</v>
      </c>
      <c r="E12" s="93">
        <v>2650</v>
      </c>
      <c r="F12" s="93">
        <v>1873</v>
      </c>
      <c r="G12" s="93">
        <v>1572</v>
      </c>
      <c r="H12" s="93">
        <v>1095</v>
      </c>
      <c r="I12" s="93">
        <v>2403</v>
      </c>
      <c r="J12" s="93">
        <v>1462</v>
      </c>
      <c r="K12" s="93">
        <v>970</v>
      </c>
      <c r="L12" s="93">
        <v>1441</v>
      </c>
      <c r="M12" s="94">
        <v>1880</v>
      </c>
      <c r="N12" s="94">
        <v>2400</v>
      </c>
      <c r="O12" s="95">
        <f t="shared" si="1"/>
        <v>23045</v>
      </c>
      <c r="P12" s="114">
        <f t="shared" si="0"/>
        <v>23045</v>
      </c>
      <c r="Q12" s="52"/>
    </row>
    <row r="13" spans="1:19" x14ac:dyDescent="0.3">
      <c r="A13" s="52"/>
      <c r="B13" s="220">
        <v>2017</v>
      </c>
      <c r="C13" s="93">
        <v>2686</v>
      </c>
      <c r="D13" s="93">
        <v>2120</v>
      </c>
      <c r="E13" s="93">
        <v>2545</v>
      </c>
      <c r="F13" s="93">
        <v>2127</v>
      </c>
      <c r="G13" s="93">
        <v>1235</v>
      </c>
      <c r="H13" s="93">
        <v>3599</v>
      </c>
      <c r="I13" s="93">
        <v>2574</v>
      </c>
      <c r="J13" s="93">
        <v>1020</v>
      </c>
      <c r="K13" s="93">
        <v>865</v>
      </c>
      <c r="L13" s="93">
        <v>1043</v>
      </c>
      <c r="M13" s="94">
        <v>1957</v>
      </c>
      <c r="N13" s="94">
        <v>3240</v>
      </c>
      <c r="O13" s="95">
        <f t="shared" si="1"/>
        <v>25011</v>
      </c>
      <c r="P13" s="114">
        <f t="shared" si="0"/>
        <v>25011</v>
      </c>
      <c r="Q13" s="52"/>
    </row>
    <row r="14" spans="1:19" x14ac:dyDescent="0.3">
      <c r="A14" s="52"/>
      <c r="B14" s="220">
        <v>2018</v>
      </c>
      <c r="C14" s="93">
        <v>2357</v>
      </c>
      <c r="D14" s="93">
        <v>2798</v>
      </c>
      <c r="E14" s="93">
        <v>2992</v>
      </c>
      <c r="F14" s="93">
        <v>1872</v>
      </c>
      <c r="G14" s="93">
        <v>1453</v>
      </c>
      <c r="H14" s="93">
        <v>1595</v>
      </c>
      <c r="I14" s="93">
        <v>2388</v>
      </c>
      <c r="J14" s="93">
        <v>1710</v>
      </c>
      <c r="K14" s="93">
        <v>895</v>
      </c>
      <c r="L14" s="93">
        <v>1059</v>
      </c>
      <c r="M14" s="94">
        <v>2160</v>
      </c>
      <c r="N14" s="94">
        <v>3121</v>
      </c>
      <c r="O14" s="95">
        <f t="shared" si="1"/>
        <v>24400</v>
      </c>
      <c r="P14" s="114">
        <f t="shared" si="0"/>
        <v>24400</v>
      </c>
      <c r="Q14" s="52"/>
    </row>
    <row r="15" spans="1:19" x14ac:dyDescent="0.3">
      <c r="A15" s="52"/>
      <c r="B15" s="220">
        <v>2019</v>
      </c>
      <c r="C15" s="93">
        <v>3186</v>
      </c>
      <c r="D15" s="93">
        <v>3114</v>
      </c>
      <c r="E15" s="93">
        <v>2678</v>
      </c>
      <c r="F15" s="93">
        <v>2312</v>
      </c>
      <c r="G15" s="93">
        <v>1802</v>
      </c>
      <c r="H15" s="93">
        <v>1489</v>
      </c>
      <c r="I15" s="93">
        <v>2562</v>
      </c>
      <c r="J15" s="93">
        <v>1567</v>
      </c>
      <c r="K15" s="93">
        <v>921</v>
      </c>
      <c r="L15" s="222">
        <v>1225</v>
      </c>
      <c r="M15" s="224">
        <v>1980</v>
      </c>
      <c r="N15" s="223">
        <v>3375</v>
      </c>
      <c r="O15" s="95">
        <f t="shared" si="1"/>
        <v>26211</v>
      </c>
      <c r="P15" s="114">
        <f t="shared" si="0"/>
        <v>26211</v>
      </c>
      <c r="Q15" s="52"/>
    </row>
    <row r="16" spans="1:19" x14ac:dyDescent="0.3">
      <c r="A16" s="52"/>
      <c r="B16" s="220">
        <v>2020</v>
      </c>
      <c r="C16" s="93">
        <v>3012</v>
      </c>
      <c r="D16" s="93">
        <v>2957</v>
      </c>
      <c r="E16" s="93">
        <v>1963</v>
      </c>
      <c r="F16" s="93">
        <v>0</v>
      </c>
      <c r="G16" s="93">
        <v>0</v>
      </c>
      <c r="H16" s="93">
        <v>374</v>
      </c>
      <c r="I16" s="93">
        <v>1866</v>
      </c>
      <c r="J16" s="93">
        <v>1707</v>
      </c>
      <c r="K16" s="93">
        <v>1173</v>
      </c>
      <c r="L16" s="93">
        <v>2127</v>
      </c>
      <c r="M16" s="94">
        <v>1983</v>
      </c>
      <c r="N16" s="94">
        <v>2161</v>
      </c>
      <c r="O16" s="95">
        <f t="shared" si="1"/>
        <v>19323</v>
      </c>
      <c r="P16" s="114">
        <f t="shared" si="0"/>
        <v>19323</v>
      </c>
      <c r="Q16" s="52"/>
    </row>
    <row r="17" spans="1:17" x14ac:dyDescent="0.3">
      <c r="A17" s="52"/>
      <c r="B17" s="220">
        <v>2021</v>
      </c>
      <c r="C17" s="93">
        <v>1948</v>
      </c>
      <c r="D17" s="93">
        <v>1568</v>
      </c>
      <c r="E17" s="93">
        <v>2386</v>
      </c>
      <c r="F17" s="93">
        <v>2248</v>
      </c>
      <c r="G17" s="93">
        <v>2102</v>
      </c>
      <c r="H17" s="93">
        <v>2583</v>
      </c>
      <c r="I17" s="93">
        <v>3578</v>
      </c>
      <c r="J17" s="93">
        <v>2406</v>
      </c>
      <c r="K17" s="93">
        <v>1685</v>
      </c>
      <c r="L17" s="93">
        <v>2371</v>
      </c>
      <c r="M17" s="94">
        <v>2631</v>
      </c>
      <c r="N17" s="94">
        <v>4236</v>
      </c>
      <c r="O17" s="95">
        <f t="shared" si="1"/>
        <v>29742</v>
      </c>
      <c r="P17" s="114">
        <f t="shared" si="0"/>
        <v>29742</v>
      </c>
      <c r="Q17" s="52"/>
    </row>
    <row r="18" spans="1:17" x14ac:dyDescent="0.3">
      <c r="A18" s="52"/>
      <c r="Q18" s="52"/>
    </row>
    <row r="19" spans="1:17" x14ac:dyDescent="0.3">
      <c r="A19" s="52"/>
      <c r="Q19" s="52"/>
    </row>
    <row r="20" spans="1:17" x14ac:dyDescent="0.3">
      <c r="A20" s="52"/>
      <c r="Q20" s="52"/>
    </row>
    <row r="21" spans="1:17" x14ac:dyDescent="0.3">
      <c r="A21" s="52"/>
      <c r="Q21" s="52"/>
    </row>
    <row r="22" spans="1:17" x14ac:dyDescent="0.3">
      <c r="A22" s="52"/>
      <c r="Q22" s="52"/>
    </row>
    <row r="23" spans="1:17" x14ac:dyDescent="0.3">
      <c r="A23" s="52"/>
      <c r="Q23" s="52"/>
    </row>
    <row r="24" spans="1:17" x14ac:dyDescent="0.3">
      <c r="A24" s="52"/>
      <c r="Q24" s="52"/>
    </row>
    <row r="25" spans="1:17" x14ac:dyDescent="0.3">
      <c r="A25" s="52"/>
      <c r="Q25" s="52"/>
    </row>
    <row r="26" spans="1:17" x14ac:dyDescent="0.3">
      <c r="A26" s="52"/>
      <c r="Q26" s="52"/>
    </row>
    <row r="27" spans="1:17" x14ac:dyDescent="0.3">
      <c r="A27" s="52"/>
      <c r="Q27" s="52"/>
    </row>
    <row r="28" spans="1:17" x14ac:dyDescent="0.3">
      <c r="A28" s="52"/>
      <c r="Q28" s="52"/>
    </row>
    <row r="29" spans="1:17" x14ac:dyDescent="0.3">
      <c r="A29" s="52"/>
      <c r="Q29" s="52"/>
    </row>
    <row r="30" spans="1:17" x14ac:dyDescent="0.3">
      <c r="A30" s="52"/>
      <c r="Q30" s="52"/>
    </row>
    <row r="31" spans="1:17" x14ac:dyDescent="0.3">
      <c r="A31" s="52"/>
      <c r="Q31" s="52"/>
    </row>
    <row r="32" spans="1:17" x14ac:dyDescent="0.3">
      <c r="A32" s="52"/>
      <c r="Q32" s="52"/>
    </row>
    <row r="33" spans="1:17" x14ac:dyDescent="0.3">
      <c r="A33" s="52"/>
      <c r="Q33" s="52"/>
    </row>
    <row r="34" spans="1:17" x14ac:dyDescent="0.3">
      <c r="A34" s="52"/>
      <c r="Q34" s="52"/>
    </row>
    <row r="35" spans="1:17" x14ac:dyDescent="0.3">
      <c r="A35" s="52"/>
      <c r="Q35" s="52"/>
    </row>
    <row r="36" spans="1:17" x14ac:dyDescent="0.3">
      <c r="A36" s="52"/>
      <c r="Q36" s="52"/>
    </row>
    <row r="37" spans="1:17" x14ac:dyDescent="0.3">
      <c r="A37" s="52"/>
      <c r="Q37" s="52"/>
    </row>
    <row r="38" spans="1:17" x14ac:dyDescent="0.3">
      <c r="A38" s="52"/>
      <c r="Q38" s="52"/>
    </row>
    <row r="39" spans="1:17" x14ac:dyDescent="0.3">
      <c r="A39" s="52"/>
      <c r="Q39" s="52"/>
    </row>
    <row r="40" spans="1:17" x14ac:dyDescent="0.3">
      <c r="A40" s="52"/>
      <c r="Q40" s="52"/>
    </row>
    <row r="41" spans="1:17" x14ac:dyDescent="0.3">
      <c r="A41" s="52"/>
      <c r="Q41" s="52"/>
    </row>
    <row r="42" spans="1:17" x14ac:dyDescent="0.3">
      <c r="A42" s="52"/>
      <c r="Q42" s="52"/>
    </row>
    <row r="43" spans="1:17" x14ac:dyDescent="0.3">
      <c r="A43" s="52"/>
      <c r="Q43" s="52"/>
    </row>
    <row r="44" spans="1:17" x14ac:dyDescent="0.3">
      <c r="A44" s="52"/>
      <c r="Q44" s="52"/>
    </row>
    <row r="45" spans="1:17" x14ac:dyDescent="0.3">
      <c r="A45" s="52"/>
      <c r="Q45" s="52"/>
    </row>
    <row r="46" spans="1:17" x14ac:dyDescent="0.3">
      <c r="A46" s="52"/>
      <c r="Q46" s="52"/>
    </row>
    <row r="47" spans="1:17" x14ac:dyDescent="0.3">
      <c r="A47" s="52"/>
      <c r="Q47" s="52"/>
    </row>
    <row r="48" spans="1:17" x14ac:dyDescent="0.3">
      <c r="A48" s="52"/>
      <c r="Q48" s="52"/>
    </row>
    <row r="49" spans="1:17" x14ac:dyDescent="0.3">
      <c r="A49" s="52"/>
      <c r="Q49" s="52"/>
    </row>
    <row r="50" spans="1:17" x14ac:dyDescent="0.3">
      <c r="A50" s="52"/>
      <c r="Q50" s="52"/>
    </row>
    <row r="51" spans="1:17" x14ac:dyDescent="0.3">
      <c r="A51" s="52"/>
      <c r="Q51" s="52"/>
    </row>
    <row r="52" spans="1:17" x14ac:dyDescent="0.3">
      <c r="A52" s="52"/>
      <c r="Q52" s="52"/>
    </row>
    <row r="53" spans="1:17" x14ac:dyDescent="0.3">
      <c r="A53" s="52"/>
      <c r="Q53" s="52"/>
    </row>
    <row r="54" spans="1:17" x14ac:dyDescent="0.3">
      <c r="A54" s="52"/>
      <c r="Q54" s="52"/>
    </row>
    <row r="55" spans="1:17" x14ac:dyDescent="0.3">
      <c r="A55" s="52"/>
      <c r="Q55" s="52"/>
    </row>
  </sheetData>
  <mergeCells count="1">
    <mergeCell ref="B2:P2"/>
  </mergeCells>
  <printOptions horizontalCentered="1"/>
  <pageMargins left="0.21" right="0.32" top="0.4" bottom="0.98425196850393704" header="0" footer="0"/>
  <pageSetup scale="6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8"/>
  <sheetViews>
    <sheetView workbookViewId="0">
      <selection activeCell="E33" sqref="E33"/>
    </sheetView>
  </sheetViews>
  <sheetFormatPr baseColWidth="10" defaultRowHeight="15" x14ac:dyDescent="0.3"/>
  <cols>
    <col min="2" max="8" width="11.42578125" style="52"/>
    <col min="9" max="9" width="12.28515625" style="52" bestFit="1" customWidth="1"/>
    <col min="10" max="10" width="11.42578125" style="52"/>
  </cols>
  <sheetData>
    <row r="1" spans="2:10" ht="21.75" x14ac:dyDescent="0.4">
      <c r="B1" s="230" t="s">
        <v>67</v>
      </c>
      <c r="C1" s="230"/>
      <c r="D1" s="230"/>
      <c r="E1" s="230"/>
      <c r="F1" s="230"/>
      <c r="G1" s="230"/>
      <c r="H1" s="230"/>
      <c r="I1" s="230"/>
      <c r="J1" s="230"/>
    </row>
    <row r="2" spans="2:10" ht="15.75" thickBot="1" x14ac:dyDescent="0.35"/>
    <row r="3" spans="2:10" ht="15.75" thickBot="1" x14ac:dyDescent="0.25">
      <c r="B3" s="96"/>
      <c r="C3" s="231">
        <v>2020</v>
      </c>
      <c r="D3" s="232"/>
      <c r="E3" s="231">
        <v>2021</v>
      </c>
      <c r="F3" s="232"/>
      <c r="G3" s="233" t="s">
        <v>35</v>
      </c>
      <c r="H3" s="234"/>
      <c r="I3" s="234"/>
      <c r="J3" s="235"/>
    </row>
    <row r="4" spans="2:10" ht="15.75" thickBot="1" x14ac:dyDescent="0.25">
      <c r="B4" s="236" t="s">
        <v>40</v>
      </c>
      <c r="C4" s="238" t="s">
        <v>36</v>
      </c>
      <c r="D4" s="239"/>
      <c r="E4" s="238" t="s">
        <v>36</v>
      </c>
      <c r="F4" s="239"/>
      <c r="G4" s="240" t="s">
        <v>37</v>
      </c>
      <c r="H4" s="241"/>
      <c r="I4" s="240" t="s">
        <v>13</v>
      </c>
      <c r="J4" s="242"/>
    </row>
    <row r="5" spans="2:10" ht="15.75" thickBot="1" x14ac:dyDescent="0.25">
      <c r="B5" s="237"/>
      <c r="C5" s="97" t="s">
        <v>53</v>
      </c>
      <c r="D5" s="97" t="s">
        <v>54</v>
      </c>
      <c r="E5" s="97" t="s">
        <v>53</v>
      </c>
      <c r="F5" s="97" t="s">
        <v>54</v>
      </c>
      <c r="G5" s="98" t="s">
        <v>53</v>
      </c>
      <c r="H5" s="98" t="s">
        <v>54</v>
      </c>
      <c r="I5" s="98" t="s">
        <v>53</v>
      </c>
      <c r="J5" s="98" t="s">
        <v>54</v>
      </c>
    </row>
    <row r="6" spans="2:10" ht="13.5" thickBot="1" x14ac:dyDescent="0.25">
      <c r="B6" s="99" t="s">
        <v>41</v>
      </c>
      <c r="C6" s="100">
        <f>+CRUCEROS!C8</f>
        <v>26</v>
      </c>
      <c r="D6" s="101">
        <f>+PAX!C8</f>
        <v>82249</v>
      </c>
      <c r="E6" s="100">
        <f>+CRUCEROS!C9</f>
        <v>0</v>
      </c>
      <c r="F6" s="101">
        <f>+PAX!C9</f>
        <v>0</v>
      </c>
      <c r="G6" s="100">
        <f>+E6-C6</f>
        <v>-26</v>
      </c>
      <c r="H6" s="100">
        <f>+F6-D6</f>
        <v>-82249</v>
      </c>
      <c r="I6" s="102">
        <f>E6/C6-1</f>
        <v>-1</v>
      </c>
      <c r="J6" s="102">
        <f>F6/D6-1</f>
        <v>-1</v>
      </c>
    </row>
    <row r="7" spans="2:10" ht="13.5" thickBot="1" x14ac:dyDescent="0.25">
      <c r="B7" s="103" t="s">
        <v>42</v>
      </c>
      <c r="C7" s="100">
        <f>+CRUCEROS!D8</f>
        <v>13</v>
      </c>
      <c r="D7" s="104">
        <f>+PAX!D8</f>
        <v>40120</v>
      </c>
      <c r="E7" s="100">
        <f>+CRUCEROS!D9</f>
        <v>1</v>
      </c>
      <c r="F7" s="104">
        <f>+PAX!D9</f>
        <v>0</v>
      </c>
      <c r="G7" s="100">
        <f t="shared" ref="G7:H17" si="0">+E7-C7</f>
        <v>-12</v>
      </c>
      <c r="H7" s="100">
        <f t="shared" si="0"/>
        <v>-40120</v>
      </c>
      <c r="I7" s="102">
        <f t="shared" ref="I7:I17" si="1">E7/C7-1</f>
        <v>-0.92307692307692313</v>
      </c>
      <c r="J7" s="102">
        <f t="shared" ref="J7:J17" si="2">F7/D7-1</f>
        <v>-1</v>
      </c>
    </row>
    <row r="8" spans="2:10" ht="13.5" thickBot="1" x14ac:dyDescent="0.25">
      <c r="B8" s="99" t="s">
        <v>43</v>
      </c>
      <c r="C8" s="100">
        <f>+CRUCEROS!E8</f>
        <v>17</v>
      </c>
      <c r="D8" s="101">
        <f>+PAX!E8</f>
        <v>28990</v>
      </c>
      <c r="E8" s="100">
        <f>+CRUCEROS!E9</f>
        <v>0</v>
      </c>
      <c r="F8" s="101">
        <f>+PAX!E9</f>
        <v>0</v>
      </c>
      <c r="G8" s="100">
        <f t="shared" si="0"/>
        <v>-17</v>
      </c>
      <c r="H8" s="100">
        <f t="shared" si="0"/>
        <v>-28990</v>
      </c>
      <c r="I8" s="102">
        <f t="shared" si="1"/>
        <v>-1</v>
      </c>
      <c r="J8" s="102">
        <f t="shared" si="2"/>
        <v>-1</v>
      </c>
    </row>
    <row r="9" spans="2:10" ht="13.5" thickBot="1" x14ac:dyDescent="0.25">
      <c r="B9" s="103" t="s">
        <v>44</v>
      </c>
      <c r="C9" s="100">
        <f>+CRUCEROS!F8</f>
        <v>3</v>
      </c>
      <c r="D9" s="104">
        <f>+PAX!F8</f>
        <v>0</v>
      </c>
      <c r="E9" s="100">
        <f>+CRUCEROS!F9</f>
        <v>1</v>
      </c>
      <c r="F9" s="104">
        <f>+PAX!F9</f>
        <v>0</v>
      </c>
      <c r="G9" s="100">
        <f t="shared" si="0"/>
        <v>-2</v>
      </c>
      <c r="H9" s="100">
        <f t="shared" si="0"/>
        <v>0</v>
      </c>
      <c r="I9" s="102">
        <f>E9/C9-1</f>
        <v>-0.66666666666666674</v>
      </c>
      <c r="J9" s="102" t="e">
        <f>F9/D9-1</f>
        <v>#DIV/0!</v>
      </c>
    </row>
    <row r="10" spans="2:10" ht="13.5" thickBot="1" x14ac:dyDescent="0.25">
      <c r="B10" s="99" t="s">
        <v>45</v>
      </c>
      <c r="C10" s="100">
        <f>+CRUCEROS!G8</f>
        <v>7</v>
      </c>
      <c r="D10" s="101">
        <f>+PAX!G8</f>
        <v>0</v>
      </c>
      <c r="E10" s="100">
        <f>+CRUCEROS!G9</f>
        <v>0</v>
      </c>
      <c r="F10" s="101">
        <f>+PAX!G9</f>
        <v>0</v>
      </c>
      <c r="G10" s="100">
        <f t="shared" si="0"/>
        <v>-7</v>
      </c>
      <c r="H10" s="100">
        <f t="shared" si="0"/>
        <v>0</v>
      </c>
      <c r="I10" s="102">
        <f t="shared" si="1"/>
        <v>-1</v>
      </c>
      <c r="J10" s="102" t="e">
        <f t="shared" si="2"/>
        <v>#DIV/0!</v>
      </c>
    </row>
    <row r="11" spans="2:10" ht="13.5" thickBot="1" x14ac:dyDescent="0.25">
      <c r="B11" s="103" t="s">
        <v>46</v>
      </c>
      <c r="C11" s="100">
        <f>+CRUCEROS!H8</f>
        <v>1</v>
      </c>
      <c r="D11" s="104">
        <f>+PAX!H8</f>
        <v>0</v>
      </c>
      <c r="E11" s="100">
        <f>+CRUCEROS!H9</f>
        <v>0</v>
      </c>
      <c r="F11" s="104">
        <f>+PAX!H9</f>
        <v>0</v>
      </c>
      <c r="G11" s="100">
        <f t="shared" si="0"/>
        <v>-1</v>
      </c>
      <c r="H11" s="100">
        <f t="shared" si="0"/>
        <v>0</v>
      </c>
      <c r="I11" s="102">
        <f t="shared" si="1"/>
        <v>-1</v>
      </c>
      <c r="J11" s="102" t="e">
        <f t="shared" si="2"/>
        <v>#DIV/0!</v>
      </c>
    </row>
    <row r="12" spans="2:10" ht="13.5" thickBot="1" x14ac:dyDescent="0.25">
      <c r="B12" s="99" t="s">
        <v>47</v>
      </c>
      <c r="C12" s="100">
        <f>+CRUCEROS!I8</f>
        <v>2</v>
      </c>
      <c r="D12" s="101">
        <f>+PAX!I8</f>
        <v>0</v>
      </c>
      <c r="E12" s="100">
        <f>+CRUCEROS!I9</f>
        <v>0</v>
      </c>
      <c r="F12" s="101">
        <f>+PAX!I9</f>
        <v>0</v>
      </c>
      <c r="G12" s="100">
        <f t="shared" si="0"/>
        <v>-2</v>
      </c>
      <c r="H12" s="100">
        <f t="shared" si="0"/>
        <v>0</v>
      </c>
      <c r="I12" s="102">
        <f t="shared" si="1"/>
        <v>-1</v>
      </c>
      <c r="J12" s="102" t="e">
        <f t="shared" si="2"/>
        <v>#DIV/0!</v>
      </c>
    </row>
    <row r="13" spans="2:10" ht="13.5" thickBot="1" x14ac:dyDescent="0.25">
      <c r="B13" s="103" t="s">
        <v>48</v>
      </c>
      <c r="C13" s="100">
        <f>+CRUCEROS!J8</f>
        <v>0</v>
      </c>
      <c r="D13" s="104">
        <f>+PAX!J8</f>
        <v>0</v>
      </c>
      <c r="E13" s="100">
        <f>+CRUCEROS!J9</f>
        <v>1</v>
      </c>
      <c r="F13" s="104">
        <f>+PAX!J9</f>
        <v>2792</v>
      </c>
      <c r="G13" s="100">
        <f t="shared" si="0"/>
        <v>1</v>
      </c>
      <c r="H13" s="100">
        <f t="shared" si="0"/>
        <v>2792</v>
      </c>
      <c r="I13" s="102" t="e">
        <f t="shared" si="1"/>
        <v>#DIV/0!</v>
      </c>
      <c r="J13" s="102" t="e">
        <f t="shared" si="2"/>
        <v>#DIV/0!</v>
      </c>
    </row>
    <row r="14" spans="2:10" ht="13.5" thickBot="1" x14ac:dyDescent="0.25">
      <c r="B14" s="99" t="s">
        <v>49</v>
      </c>
      <c r="C14" s="100">
        <f>+CRUCEROS!K8</f>
        <v>0</v>
      </c>
      <c r="D14" s="104">
        <f>+PAX!K8</f>
        <v>0</v>
      </c>
      <c r="E14" s="100">
        <f>+CRUCEROS!K9</f>
        <v>5</v>
      </c>
      <c r="F14" s="104">
        <f>+PAX!K9</f>
        <v>12531</v>
      </c>
      <c r="G14" s="100">
        <f t="shared" si="0"/>
        <v>5</v>
      </c>
      <c r="H14" s="100">
        <f t="shared" si="0"/>
        <v>12531</v>
      </c>
      <c r="I14" s="102" t="e">
        <f t="shared" si="1"/>
        <v>#DIV/0!</v>
      </c>
      <c r="J14" s="102" t="e">
        <f t="shared" si="2"/>
        <v>#DIV/0!</v>
      </c>
    </row>
    <row r="15" spans="2:10" ht="13.5" thickBot="1" x14ac:dyDescent="0.25">
      <c r="B15" s="103" t="s">
        <v>50</v>
      </c>
      <c r="C15" s="100">
        <f>+CRUCEROS!L8</f>
        <v>0</v>
      </c>
      <c r="D15" s="104">
        <f>+PAX!L8</f>
        <v>0</v>
      </c>
      <c r="E15" s="105">
        <f>+CRUCEROS!L9</f>
        <v>12</v>
      </c>
      <c r="F15" s="106">
        <f>+PAX!L9</f>
        <v>20727</v>
      </c>
      <c r="G15" s="100">
        <f t="shared" si="0"/>
        <v>12</v>
      </c>
      <c r="H15" s="100">
        <f t="shared" si="0"/>
        <v>20727</v>
      </c>
      <c r="I15" s="102" t="e">
        <f t="shared" si="1"/>
        <v>#DIV/0!</v>
      </c>
      <c r="J15" s="102" t="e">
        <f t="shared" si="2"/>
        <v>#DIV/0!</v>
      </c>
    </row>
    <row r="16" spans="2:10" ht="13.5" thickBot="1" x14ac:dyDescent="0.25">
      <c r="B16" s="99" t="s">
        <v>51</v>
      </c>
      <c r="C16" s="100">
        <f>+CRUCEROS!M8</f>
        <v>1</v>
      </c>
      <c r="D16" s="104">
        <f>+PAX!M8</f>
        <v>0</v>
      </c>
      <c r="E16" s="107">
        <f>+CRUCEROS!M9</f>
        <v>18</v>
      </c>
      <c r="F16" s="106">
        <f>+PAX!M9</f>
        <v>36026</v>
      </c>
      <c r="G16" s="100">
        <f t="shared" si="0"/>
        <v>17</v>
      </c>
      <c r="H16" s="100">
        <f t="shared" si="0"/>
        <v>36026</v>
      </c>
      <c r="I16" s="102">
        <f t="shared" si="1"/>
        <v>17</v>
      </c>
      <c r="J16" s="102" t="e">
        <f t="shared" si="2"/>
        <v>#DIV/0!</v>
      </c>
    </row>
    <row r="17" spans="2:10" ht="13.5" thickBot="1" x14ac:dyDescent="0.25">
      <c r="B17" s="103" t="s">
        <v>52</v>
      </c>
      <c r="C17" s="100">
        <f>+CRUCEROS!N8</f>
        <v>3</v>
      </c>
      <c r="D17" s="104">
        <f>+PAX!N8</f>
        <v>0</v>
      </c>
      <c r="E17" s="107">
        <f>+CRUCEROS!N9</f>
        <v>24</v>
      </c>
      <c r="F17" s="106">
        <f>+PAX!N9</f>
        <v>30047</v>
      </c>
      <c r="G17" s="100">
        <f t="shared" si="0"/>
        <v>21</v>
      </c>
      <c r="H17" s="100">
        <f t="shared" si="0"/>
        <v>30047</v>
      </c>
      <c r="I17" s="102">
        <f t="shared" si="1"/>
        <v>7</v>
      </c>
      <c r="J17" s="102" t="e">
        <f t="shared" si="2"/>
        <v>#DIV/0!</v>
      </c>
    </row>
    <row r="18" spans="2:10" ht="13.5" thickBot="1" x14ac:dyDescent="0.25">
      <c r="B18" s="108" t="s">
        <v>38</v>
      </c>
      <c r="C18" s="109">
        <f>SUM(C6:C17)</f>
        <v>73</v>
      </c>
      <c r="D18" s="110">
        <f>SUM(D6:D17)</f>
        <v>151359</v>
      </c>
      <c r="E18" s="109">
        <f>SUM(E6:E17)</f>
        <v>62</v>
      </c>
      <c r="F18" s="110">
        <f>SUM(F6:F17)</f>
        <v>102123</v>
      </c>
      <c r="G18" s="110">
        <f t="shared" ref="G18:J18" si="3">SUM(G6:G17)</f>
        <v>-11</v>
      </c>
      <c r="H18" s="110">
        <f t="shared" si="3"/>
        <v>-49236</v>
      </c>
      <c r="I18" s="110" t="e">
        <f t="shared" si="3"/>
        <v>#DIV/0!</v>
      </c>
      <c r="J18" s="110" t="e">
        <f t="shared" si="3"/>
        <v>#DIV/0!</v>
      </c>
    </row>
    <row r="19" spans="2:10" x14ac:dyDescent="0.3">
      <c r="B19" s="111" t="s">
        <v>39</v>
      </c>
    </row>
    <row r="22" spans="2:10" ht="15.75" thickBot="1" x14ac:dyDescent="0.35"/>
    <row r="23" spans="2:10" ht="15.75" thickBot="1" x14ac:dyDescent="0.25">
      <c r="B23" s="96"/>
      <c r="C23" s="243">
        <v>2020</v>
      </c>
      <c r="D23" s="244"/>
      <c r="E23" s="243">
        <v>2021</v>
      </c>
      <c r="F23" s="244"/>
      <c r="G23" s="233" t="s">
        <v>35</v>
      </c>
      <c r="H23" s="234"/>
      <c r="I23" s="234"/>
      <c r="J23" s="235"/>
    </row>
    <row r="24" spans="2:10" ht="15.75" thickBot="1" x14ac:dyDescent="0.25">
      <c r="B24" s="245" t="s">
        <v>40</v>
      </c>
      <c r="C24" s="247" t="s">
        <v>36</v>
      </c>
      <c r="D24" s="248"/>
      <c r="E24" s="247" t="s">
        <v>36</v>
      </c>
      <c r="F24" s="248"/>
      <c r="G24" s="249" t="s">
        <v>37</v>
      </c>
      <c r="H24" s="250"/>
      <c r="I24" s="249" t="s">
        <v>13</v>
      </c>
      <c r="J24" s="251"/>
    </row>
    <row r="25" spans="2:10" ht="15.75" thickBot="1" x14ac:dyDescent="0.25">
      <c r="B25" s="246"/>
      <c r="C25" s="112" t="s">
        <v>55</v>
      </c>
      <c r="D25" s="112" t="s">
        <v>56</v>
      </c>
      <c r="E25" s="112" t="s">
        <v>55</v>
      </c>
      <c r="F25" s="112" t="s">
        <v>56</v>
      </c>
      <c r="G25" s="113" t="s">
        <v>55</v>
      </c>
      <c r="H25" s="113" t="s">
        <v>56</v>
      </c>
      <c r="I25" s="113" t="s">
        <v>55</v>
      </c>
      <c r="J25" s="113" t="s">
        <v>56</v>
      </c>
    </row>
    <row r="26" spans="2:10" ht="13.5" thickBot="1" x14ac:dyDescent="0.25">
      <c r="B26" s="99" t="s">
        <v>41</v>
      </c>
      <c r="C26" s="100">
        <f>+EmbTuristicas!C9</f>
        <v>3189</v>
      </c>
      <c r="D26" s="101">
        <f>+'PAX (EMBTUR)'!C9</f>
        <v>59507</v>
      </c>
      <c r="E26" s="100">
        <f>+EmbTuristicas!C10</f>
        <v>2415</v>
      </c>
      <c r="F26" s="101">
        <f>+'PAX (EMBTUR)'!C10</f>
        <v>19952</v>
      </c>
      <c r="G26" s="100">
        <f>+E26-C26</f>
        <v>-774</v>
      </c>
      <c r="H26" s="100">
        <f>+F26-D26</f>
        <v>-39555</v>
      </c>
      <c r="I26" s="102">
        <f>E26/C26-1</f>
        <v>-0.24270931326434619</v>
      </c>
      <c r="J26" s="102">
        <f>F26/D26-1</f>
        <v>-0.66471171458819978</v>
      </c>
    </row>
    <row r="27" spans="2:10" ht="13.5" thickBot="1" x14ac:dyDescent="0.25">
      <c r="B27" s="103" t="s">
        <v>42</v>
      </c>
      <c r="C27" s="100">
        <f>+EmbTuristicas!D9</f>
        <v>2877</v>
      </c>
      <c r="D27" s="104">
        <f>+'PAX (EMBTUR)'!D9</f>
        <v>44842</v>
      </c>
      <c r="E27" s="100">
        <f>+EmbTuristicas!D10</f>
        <v>2031</v>
      </c>
      <c r="F27" s="104">
        <f>+'PAX (EMBTUR)'!D10</f>
        <v>16113</v>
      </c>
      <c r="G27" s="100">
        <f t="shared" ref="G27:G37" si="4">+E27-C27</f>
        <v>-846</v>
      </c>
      <c r="H27" s="100">
        <f t="shared" ref="H27:H37" si="5">+F27-D27</f>
        <v>-28729</v>
      </c>
      <c r="I27" s="102">
        <f t="shared" ref="I27:I37" si="6">E27/C27-1</f>
        <v>-0.29405630865484877</v>
      </c>
      <c r="J27" s="102">
        <f t="shared" ref="J27:J37" si="7">F27/D27-1</f>
        <v>-0.6406716917175862</v>
      </c>
    </row>
    <row r="28" spans="2:10" ht="13.5" thickBot="1" x14ac:dyDescent="0.25">
      <c r="B28" s="99" t="s">
        <v>43</v>
      </c>
      <c r="C28" s="100">
        <f>+EmbTuristicas!E9</f>
        <v>1665</v>
      </c>
      <c r="D28" s="101">
        <f>+'PAX (EMBTUR)'!E9</f>
        <v>15614</v>
      </c>
      <c r="E28" s="100">
        <f>+EmbTuristicas!E10</f>
        <v>2476</v>
      </c>
      <c r="F28" s="101">
        <f>+'PAX (EMBTUR)'!E10</f>
        <v>29207</v>
      </c>
      <c r="G28" s="100">
        <f t="shared" si="4"/>
        <v>811</v>
      </c>
      <c r="H28" s="100">
        <f t="shared" si="5"/>
        <v>13593</v>
      </c>
      <c r="I28" s="102">
        <f t="shared" si="6"/>
        <v>0.48708708708708714</v>
      </c>
      <c r="J28" s="102">
        <f t="shared" si="7"/>
        <v>0.87056487767388235</v>
      </c>
    </row>
    <row r="29" spans="2:10" ht="13.5" thickBot="1" x14ac:dyDescent="0.25">
      <c r="B29" s="103" t="s">
        <v>44</v>
      </c>
      <c r="C29" s="100">
        <f>+EmbTuristicas!F9</f>
        <v>810</v>
      </c>
      <c r="D29" s="104">
        <f>+'PAX (EMBTUR)'!F9</f>
        <v>0</v>
      </c>
      <c r="E29" s="100">
        <f>+EmbTuristicas!F10</f>
        <v>2457</v>
      </c>
      <c r="F29" s="104">
        <f>+'PAX (EMBTUR)'!F10</f>
        <v>31761</v>
      </c>
      <c r="G29" s="100">
        <f t="shared" si="4"/>
        <v>1647</v>
      </c>
      <c r="H29" s="100">
        <f t="shared" si="5"/>
        <v>31761</v>
      </c>
      <c r="I29" s="102">
        <f t="shared" si="6"/>
        <v>2.0333333333333332</v>
      </c>
      <c r="J29" s="102" t="e">
        <f t="shared" si="7"/>
        <v>#DIV/0!</v>
      </c>
    </row>
    <row r="30" spans="2:10" ht="13.5" thickBot="1" x14ac:dyDescent="0.25">
      <c r="B30" s="99" t="s">
        <v>45</v>
      </c>
      <c r="C30" s="100">
        <f>+EmbTuristicas!G9</f>
        <v>48</v>
      </c>
      <c r="D30" s="101">
        <f>+'PAX (EMBTUR)'!G9</f>
        <v>0</v>
      </c>
      <c r="E30" s="100">
        <f>+EmbTuristicas!G10</f>
        <v>2476</v>
      </c>
      <c r="F30" s="104">
        <f>+'PAX (EMBTUR)'!G10</f>
        <v>34141</v>
      </c>
      <c r="G30" s="100">
        <f t="shared" si="4"/>
        <v>2428</v>
      </c>
      <c r="H30" s="100">
        <f t="shared" si="5"/>
        <v>34141</v>
      </c>
      <c r="I30" s="102">
        <f t="shared" si="6"/>
        <v>50.583333333333336</v>
      </c>
      <c r="J30" s="102" t="e">
        <f t="shared" si="7"/>
        <v>#DIV/0!</v>
      </c>
    </row>
    <row r="31" spans="2:10" ht="13.5" thickBot="1" x14ac:dyDescent="0.25">
      <c r="B31" s="103" t="s">
        <v>46</v>
      </c>
      <c r="C31" s="100">
        <f>+EmbTuristicas!H9</f>
        <v>958</v>
      </c>
      <c r="D31" s="104">
        <f>+'PAX (EMBTUR)'!H9</f>
        <v>1646</v>
      </c>
      <c r="E31" s="100">
        <f>+EmbTuristicas!H10</f>
        <v>2286</v>
      </c>
      <c r="F31" s="104">
        <f>+'PAX (EMBTUR)'!H10</f>
        <v>36626</v>
      </c>
      <c r="G31" s="100">
        <f t="shared" si="4"/>
        <v>1328</v>
      </c>
      <c r="H31" s="100">
        <f t="shared" si="5"/>
        <v>34980</v>
      </c>
      <c r="I31" s="102">
        <f t="shared" si="6"/>
        <v>1.3862212943632568</v>
      </c>
      <c r="J31" s="102">
        <f t="shared" si="7"/>
        <v>21.251518833535844</v>
      </c>
    </row>
    <row r="32" spans="2:10" ht="13.5" thickBot="1" x14ac:dyDescent="0.25">
      <c r="B32" s="99" t="s">
        <v>47</v>
      </c>
      <c r="C32" s="100">
        <f>+EmbTuristicas!I9</f>
        <v>1423</v>
      </c>
      <c r="D32" s="101">
        <f>+'PAX (EMBTUR)'!I9</f>
        <v>11698</v>
      </c>
      <c r="E32" s="100">
        <f>+EmbTuristicas!I10</f>
        <v>3317</v>
      </c>
      <c r="F32" s="101">
        <f>+'PAX (EMBTUR)'!I10</f>
        <v>64581</v>
      </c>
      <c r="G32" s="100">
        <f t="shared" si="4"/>
        <v>1894</v>
      </c>
      <c r="H32" s="100">
        <f t="shared" si="5"/>
        <v>52883</v>
      </c>
      <c r="I32" s="102">
        <f t="shared" si="6"/>
        <v>1.3309908643710471</v>
      </c>
      <c r="J32" s="102">
        <f t="shared" si="7"/>
        <v>4.5206872969738416</v>
      </c>
    </row>
    <row r="33" spans="2:10" ht="13.5" thickBot="1" x14ac:dyDescent="0.25">
      <c r="B33" s="103" t="s">
        <v>48</v>
      </c>
      <c r="C33" s="100">
        <f>+EmbTuristicas!J9</f>
        <v>1571</v>
      </c>
      <c r="D33" s="104">
        <f>+'PAX (EMBTUR)'!J9</f>
        <v>13392</v>
      </c>
      <c r="E33" s="100">
        <f>+EmbTuristicas!J10</f>
        <v>2699</v>
      </c>
      <c r="F33" s="101">
        <f>+'PAX (EMBTUR)'!J10</f>
        <v>36701</v>
      </c>
      <c r="G33" s="100">
        <f t="shared" si="4"/>
        <v>1128</v>
      </c>
      <c r="H33" s="100">
        <f t="shared" si="5"/>
        <v>23309</v>
      </c>
      <c r="I33" s="102">
        <f t="shared" si="6"/>
        <v>0.71801400381922353</v>
      </c>
      <c r="J33" s="102">
        <f t="shared" si="7"/>
        <v>1.7405167264038233</v>
      </c>
    </row>
    <row r="34" spans="2:10" ht="13.5" thickBot="1" x14ac:dyDescent="0.25">
      <c r="B34" s="99" t="s">
        <v>49</v>
      </c>
      <c r="C34" s="100">
        <f>+EmbTuristicas!K9</f>
        <v>1794</v>
      </c>
      <c r="D34" s="104">
        <f>+'PAX (EMBTUR)'!K9</f>
        <v>14933</v>
      </c>
      <c r="E34" s="100">
        <f>+EmbTuristicas!K10</f>
        <v>2504</v>
      </c>
      <c r="F34" s="101">
        <f>+'PAX (EMBTUR)'!K10</f>
        <v>23937</v>
      </c>
      <c r="G34" s="100">
        <f t="shared" si="4"/>
        <v>710</v>
      </c>
      <c r="H34" s="100">
        <f t="shared" si="5"/>
        <v>9004</v>
      </c>
      <c r="I34" s="102">
        <f t="shared" si="6"/>
        <v>0.39576365663322188</v>
      </c>
      <c r="J34" s="102">
        <f t="shared" si="7"/>
        <v>0.60295988749748886</v>
      </c>
    </row>
    <row r="35" spans="2:10" ht="13.5" thickBot="1" x14ac:dyDescent="0.25">
      <c r="B35" s="103" t="s">
        <v>50</v>
      </c>
      <c r="C35" s="100">
        <f>+EmbTuristicas!L9</f>
        <v>2127</v>
      </c>
      <c r="D35" s="104">
        <f>+'PAX (EMBTUR)'!L9</f>
        <v>19092</v>
      </c>
      <c r="E35" s="105">
        <f>+EmbTuristicas!L10</f>
        <v>2913</v>
      </c>
      <c r="F35" s="106">
        <f>+'PAX (EMBTUR)'!L10</f>
        <v>34030</v>
      </c>
      <c r="G35" s="100">
        <f t="shared" si="4"/>
        <v>786</v>
      </c>
      <c r="H35" s="100">
        <f t="shared" si="5"/>
        <v>14938</v>
      </c>
      <c r="I35" s="102">
        <f t="shared" si="6"/>
        <v>0.3695345557122709</v>
      </c>
      <c r="J35" s="102">
        <f t="shared" si="7"/>
        <v>0.78242195684056148</v>
      </c>
    </row>
    <row r="36" spans="2:10" ht="13.5" thickBot="1" x14ac:dyDescent="0.25">
      <c r="B36" s="99" t="s">
        <v>51</v>
      </c>
      <c r="C36" s="100">
        <f>+EmbTuristicas!M9</f>
        <v>2126</v>
      </c>
      <c r="D36" s="104">
        <f>+'PAX (EMBTUR)'!M9</f>
        <v>20823</v>
      </c>
      <c r="E36" s="105">
        <f>+EmbTuristicas!M10</f>
        <v>2855</v>
      </c>
      <c r="F36" s="106">
        <f>+'PAX (EMBTUR)'!M10</f>
        <v>40221</v>
      </c>
      <c r="G36" s="100">
        <f t="shared" si="4"/>
        <v>729</v>
      </c>
      <c r="H36" s="100">
        <f t="shared" si="5"/>
        <v>19398</v>
      </c>
      <c r="I36" s="102">
        <f t="shared" si="6"/>
        <v>0.3428974600188146</v>
      </c>
      <c r="J36" s="102">
        <f t="shared" si="7"/>
        <v>0.93156605676415505</v>
      </c>
    </row>
    <row r="37" spans="2:10" ht="13.5" thickBot="1" x14ac:dyDescent="0.25">
      <c r="B37" s="103" t="s">
        <v>52</v>
      </c>
      <c r="C37" s="100">
        <f>+EmbTuristicas!N9</f>
        <v>2436</v>
      </c>
      <c r="D37" s="104">
        <f>+'PAX (EMBTUR)'!N9</f>
        <v>25591</v>
      </c>
      <c r="E37" s="105">
        <f>+EmbTuristicas!N10</f>
        <v>3199</v>
      </c>
      <c r="F37" s="106">
        <f>+'PAX (EMBTUR)'!N10</f>
        <v>48966</v>
      </c>
      <c r="G37" s="100">
        <f t="shared" si="4"/>
        <v>763</v>
      </c>
      <c r="H37" s="100">
        <f t="shared" si="5"/>
        <v>23375</v>
      </c>
      <c r="I37" s="102">
        <f t="shared" si="6"/>
        <v>0.31321839080459779</v>
      </c>
      <c r="J37" s="102">
        <f t="shared" si="7"/>
        <v>0.91340705716853576</v>
      </c>
    </row>
    <row r="38" spans="2:10" ht="13.5" thickBot="1" x14ac:dyDescent="0.25">
      <c r="B38" s="108" t="s">
        <v>38</v>
      </c>
      <c r="C38" s="109">
        <f>SUM(C26:C37)</f>
        <v>21024</v>
      </c>
      <c r="D38" s="110">
        <f>SUM(D26:D37)</f>
        <v>227138</v>
      </c>
      <c r="E38" s="110">
        <f>SUM(E26:E37)</f>
        <v>31628</v>
      </c>
      <c r="F38" s="110">
        <f>SUM(F26:F37)</f>
        <v>416236</v>
      </c>
      <c r="G38" s="110">
        <f t="shared" ref="G38:J38" si="8">SUM(G26:G37)</f>
        <v>10604</v>
      </c>
      <c r="H38" s="110">
        <f t="shared" si="8"/>
        <v>189098</v>
      </c>
      <c r="I38" s="110">
        <f t="shared" si="8"/>
        <v>57.423628357556993</v>
      </c>
      <c r="J38" s="110" t="e">
        <f t="shared" si="8"/>
        <v>#DIV/0!</v>
      </c>
    </row>
  </sheetData>
  <mergeCells count="17">
    <mergeCell ref="C23:D23"/>
    <mergeCell ref="E23:F23"/>
    <mergeCell ref="G23:J23"/>
    <mergeCell ref="B24:B25"/>
    <mergeCell ref="C24:D24"/>
    <mergeCell ref="E24:F24"/>
    <mergeCell ref="G24:H24"/>
    <mergeCell ref="I24:J24"/>
    <mergeCell ref="B1:J1"/>
    <mergeCell ref="C3:D3"/>
    <mergeCell ref="E3:F3"/>
    <mergeCell ref="G3:J3"/>
    <mergeCell ref="B4:B5"/>
    <mergeCell ref="C4:D4"/>
    <mergeCell ref="E4:F4"/>
    <mergeCell ref="G4:H4"/>
    <mergeCell ref="I4:J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</vt:i4>
      </vt:variant>
    </vt:vector>
  </HeadingPairs>
  <TitlesOfParts>
    <vt:vector size="11" baseType="lpstr">
      <vt:lpstr>CRUCEROS</vt:lpstr>
      <vt:lpstr>PAX</vt:lpstr>
      <vt:lpstr>EmbTuristicas</vt:lpstr>
      <vt:lpstr>PAX (EMBTUR)</vt:lpstr>
      <vt:lpstr>Muelle Los Peines</vt:lpstr>
      <vt:lpstr>Resumen Acum</vt:lpstr>
      <vt:lpstr>CRUCEROS!Área_de_impresión</vt:lpstr>
      <vt:lpstr>EmbTuristicas!Área_de_impresión</vt:lpstr>
      <vt:lpstr>'Muelle Los Peines'!Área_de_impresión</vt:lpstr>
      <vt:lpstr>PAX!Área_de_impresión</vt:lpstr>
      <vt:lpstr>'PAX (EMBTUR)'!Área_de_impresión</vt:lpstr>
    </vt:vector>
  </TitlesOfParts>
  <Company>DGFAP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amoralar</dc:creator>
  <cp:lastModifiedBy>eduardo</cp:lastModifiedBy>
  <cp:lastPrinted>2021-04-21T15:11:33Z</cp:lastPrinted>
  <dcterms:created xsi:type="dcterms:W3CDTF">2009-07-30T00:51:33Z</dcterms:created>
  <dcterms:modified xsi:type="dcterms:W3CDTF">2022-01-12T17:09:32Z</dcterms:modified>
</cp:coreProperties>
</file>