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8\ESTADISTICA\"/>
    </mc:Choice>
  </mc:AlternateContent>
  <bookViews>
    <workbookView xWindow="0" yWindow="0" windowWidth="28800" windowHeight="11835"/>
  </bookViews>
  <sheets>
    <sheet name="PAX" sheetId="1" r:id="rId1"/>
  </sheets>
  <externalReferences>
    <externalReference r:id="rId2"/>
  </externalReferences>
  <definedNames>
    <definedName name="_xlnm.Print_Area" localSheetId="0">PAX!$A$1:$O$40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F49" i="1"/>
  <c r="K23" i="1"/>
  <c r="M22" i="1"/>
  <c r="K22" i="1"/>
  <c r="K21" i="1"/>
  <c r="K17" i="1"/>
  <c r="K16" i="1"/>
  <c r="K15" i="1"/>
  <c r="O9" i="1"/>
  <c r="M23" i="1" s="1"/>
  <c r="N9" i="1"/>
  <c r="M17" i="1" s="1"/>
  <c r="O8" i="1"/>
  <c r="N8" i="1"/>
  <c r="M16" i="1" s="1"/>
  <c r="M7" i="1"/>
  <c r="L7" i="1"/>
  <c r="K7" i="1"/>
  <c r="J7" i="1"/>
  <c r="I7" i="1"/>
  <c r="H7" i="1"/>
  <c r="G7" i="1"/>
  <c r="O7" i="1" s="1"/>
  <c r="M21" i="1" s="1"/>
  <c r="F7" i="1"/>
  <c r="E7" i="1"/>
  <c r="D7" i="1"/>
  <c r="C7" i="1"/>
  <c r="B7" i="1"/>
  <c r="N7" i="1" s="1"/>
  <c r="M15" i="1" s="1"/>
  <c r="O15" i="1" l="1"/>
  <c r="O16" i="1"/>
  <c r="O21" i="1"/>
  <c r="O22" i="1"/>
  <c r="E51" i="1"/>
</calcChain>
</file>

<file path=xl/sharedStrings.xml><?xml version="1.0" encoding="utf-8"?>
<sst xmlns="http://schemas.openxmlformats.org/spreadsheetml/2006/main" count="29" uniqueCount="23">
  <si>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</si>
  <si>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</si>
  <si>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</si>
  <si>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</si>
  <si>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</si>
  <si>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</si>
  <si>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</si>
  <si>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</si>
  <si>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</si>
  <si>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</si>
  <si>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</si>
  <si>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</si>
  <si>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2018</t>
  </si>
  <si>
    <t>REAL 2017</t>
  </si>
  <si>
    <t>REAL 2018</t>
  </si>
  <si>
    <t xml:space="preserve">Análisis  Acum. </t>
  </si>
  <si>
    <t>Var.</t>
  </si>
  <si>
    <t>Al mes de Ene-Dic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</si>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</sst>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0"/>
      <name val="Montserrat"/>
    </font>
    <font>
      <sz val="10"/>
      <name val="Montserrat"/>
    </font>
    <font>
      <b/>
      <sz val="12"/>
      <color theme="7"/>
      <name val="Montserrat"/>
    </font>
    <font>
      <sz val="12"/>
      <color theme="7"/>
      <name val="Montserrat"/>
    </font>
    <font>
      <b/>
      <sz val="12"/>
      <color theme="0" tint="-0.499984740745262"/>
      <name val="Montserrat"/>
    </font>
    <font>
      <b/>
      <sz val="12"/>
      <color rgb="FF00B050"/>
      <name val="Montserrat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0"/>
      <color theme="7"/>
      <name val="Montserrat"/>
    </font>
    <font>
      <sz val="12"/>
      <color theme="0" tint="-0.499984740745262"/>
      <name val="Montserrat"/>
    </font>
    <font>
      <sz val="10"/>
      <color theme="0" tint="-0.499984740745262"/>
      <name val="Montserrat"/>
    </font>
    <font>
      <sz val="10"/>
      <color rgb="FF00B050"/>
      <name val="Montserrat"/>
    </font>
    <font>
      <b/>
      <sz val="10"/>
      <color rgb="FF00B050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4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6242A"/>
        <bgColor indexed="64"/>
      </patternFill>
    </fill>
    <fill>
      <patternFill patternType="solid">
        <fgColor rgb="FFB38E5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6" fillId="0" borderId="5" xfId="0" applyFont="1" applyBorder="1"/>
    <xf numFmtId="0" fontId="6" fillId="2" borderId="3" xfId="0" applyFont="1" applyFill="1" applyBorder="1"/>
    <xf numFmtId="0" fontId="9" fillId="0" borderId="6" xfId="0" applyFont="1" applyBorder="1" applyAlignment="1">
      <alignment vertical="center"/>
    </xf>
    <xf numFmtId="164" fontId="10" fillId="2" borderId="0" xfId="1" applyNumberFormat="1" applyFont="1" applyFill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64" fontId="12" fillId="2" borderId="5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1" fillId="0" borderId="4" xfId="1" applyNumberFormat="1" applyFont="1" applyBorder="1" applyAlignment="1">
      <alignment vertical="center"/>
    </xf>
    <xf numFmtId="43" fontId="8" fillId="0" borderId="0" xfId="0" applyNumberFormat="1" applyFont="1"/>
    <xf numFmtId="0" fontId="12" fillId="0" borderId="10" xfId="0" applyFont="1" applyBorder="1" applyAlignment="1">
      <alignment vertical="center"/>
    </xf>
    <xf numFmtId="164" fontId="12" fillId="0" borderId="9" xfId="1" applyNumberFormat="1" applyFont="1" applyFill="1" applyBorder="1" applyAlignment="1">
      <alignment horizontal="right" vertical="center"/>
    </xf>
    <xf numFmtId="164" fontId="12" fillId="0" borderId="4" xfId="1" applyNumberFormat="1" applyFont="1" applyFill="1" applyBorder="1" applyAlignment="1">
      <alignment vertical="center"/>
    </xf>
    <xf numFmtId="0" fontId="13" fillId="0" borderId="8" xfId="0" applyFont="1" applyFill="1" applyBorder="1"/>
    <xf numFmtId="0" fontId="8" fillId="0" borderId="0" xfId="0" applyFont="1" applyBorder="1" applyAlignment="1"/>
    <xf numFmtId="165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4" fillId="0" borderId="0" xfId="0" applyNumberFormat="1" applyFont="1"/>
    <xf numFmtId="0" fontId="15" fillId="3" borderId="6" xfId="0" applyFont="1" applyFill="1" applyBorder="1"/>
    <xf numFmtId="0" fontId="15" fillId="3" borderId="11" xfId="0" applyFont="1" applyFill="1" applyBorder="1"/>
    <xf numFmtId="0" fontId="7" fillId="3" borderId="12" xfId="0" applyFont="1" applyFill="1" applyBorder="1" applyAlignment="1">
      <alignment horizontal="center" vertical="center"/>
    </xf>
    <xf numFmtId="0" fontId="15" fillId="3" borderId="10" xfId="0" applyFont="1" applyFill="1" applyBorder="1"/>
    <xf numFmtId="0" fontId="15" fillId="3" borderId="5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/>
    <xf numFmtId="164" fontId="9" fillId="0" borderId="11" xfId="1" applyNumberFormat="1" applyFont="1" applyBorder="1"/>
    <xf numFmtId="0" fontId="16" fillId="0" borderId="0" xfId="0" applyFont="1"/>
    <xf numFmtId="166" fontId="16" fillId="0" borderId="12" xfId="2" applyNumberFormat="1" applyFont="1" applyBorder="1"/>
    <xf numFmtId="0" fontId="17" fillId="0" borderId="8" xfId="0" applyFont="1" applyBorder="1" applyAlignment="1">
      <alignment vertical="center"/>
    </xf>
    <xf numFmtId="0" fontId="17" fillId="0" borderId="0" xfId="0" applyFont="1" applyBorder="1"/>
    <xf numFmtId="164" fontId="11" fillId="0" borderId="0" xfId="1" applyNumberFormat="1" applyFont="1" applyBorder="1"/>
    <xf numFmtId="0" fontId="18" fillId="0" borderId="0" xfId="0" applyFont="1"/>
    <xf numFmtId="166" fontId="18" fillId="0" borderId="14" xfId="2" applyNumberFormat="1" applyFont="1" applyBorder="1"/>
    <xf numFmtId="43" fontId="6" fillId="0" borderId="0" xfId="0" applyNumberFormat="1" applyFont="1" applyBorder="1" applyAlignment="1">
      <alignment vertical="center"/>
    </xf>
    <xf numFmtId="0" fontId="12" fillId="0" borderId="5" xfId="0" applyFont="1" applyBorder="1"/>
    <xf numFmtId="164" fontId="12" fillId="0" borderId="5" xfId="1" applyNumberFormat="1" applyFont="1" applyBorder="1"/>
    <xf numFmtId="0" fontId="19" fillId="0" borderId="5" xfId="0" applyFont="1" applyBorder="1"/>
    <xf numFmtId="0" fontId="20" fillId="0" borderId="13" xfId="0" applyFont="1" applyBorder="1"/>
    <xf numFmtId="0" fontId="21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164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3" fontId="23" fillId="0" borderId="0" xfId="0" applyNumberFormat="1" applyFont="1"/>
    <xf numFmtId="3" fontId="0" fillId="0" borderId="0" xfId="0" applyNumberFormat="1"/>
    <xf numFmtId="0" fontId="6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justify" vertical="top" wrapText="1"/>
    </xf>
    <xf numFmtId="0" fontId="15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1" fontId="25" fillId="0" borderId="0" xfId="0" applyNumberFormat="1" applyFont="1"/>
    <xf numFmtId="0" fontId="27" fillId="4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PAX!$A$8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rgbClr val="6BE915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PAX!$B$8:$M$8</c:f>
              <c:numCache>
                <c:formatCode>_-* #,##0_-;\-* #,##0_-;_-* "-"??_-;_-@_-</c:formatCode>
                <c:ptCount val="12"/>
                <c:pt idx="0">
                  <c:v>38581</c:v>
                </c:pt>
                <c:pt idx="1">
                  <c:v>32457</c:v>
                </c:pt>
                <c:pt idx="2">
                  <c:v>39474</c:v>
                </c:pt>
                <c:pt idx="3">
                  <c:v>40128</c:v>
                </c:pt>
                <c:pt idx="4">
                  <c:v>17451</c:v>
                </c:pt>
                <c:pt idx="5">
                  <c:v>10747</c:v>
                </c:pt>
                <c:pt idx="6">
                  <c:v>10486</c:v>
                </c:pt>
                <c:pt idx="7">
                  <c:v>10452</c:v>
                </c:pt>
                <c:pt idx="8">
                  <c:v>13980</c:v>
                </c:pt>
                <c:pt idx="9">
                  <c:v>42685</c:v>
                </c:pt>
                <c:pt idx="10">
                  <c:v>37350</c:v>
                </c:pt>
                <c:pt idx="11">
                  <c:v>44747</c:v>
                </c:pt>
              </c:numCache>
            </c:numRef>
          </c:val>
        </c:ser>
        <c:ser>
          <c:idx val="2"/>
          <c:order val="2"/>
          <c:tx>
            <c:strRef>
              <c:f>PAX!$A$9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621132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PAX!$B$9:$M$9</c:f>
              <c:numCache>
                <c:formatCode>_-* #,##0_-;\-* #,##0_-;_-* "-"??_-;_-@_-</c:formatCode>
                <c:ptCount val="12"/>
                <c:pt idx="0">
                  <c:v>47564</c:v>
                </c:pt>
                <c:pt idx="1">
                  <c:v>33409</c:v>
                </c:pt>
                <c:pt idx="2">
                  <c:v>40811</c:v>
                </c:pt>
                <c:pt idx="3">
                  <c:v>33691</c:v>
                </c:pt>
                <c:pt idx="4">
                  <c:v>26252</c:v>
                </c:pt>
                <c:pt idx="5">
                  <c:v>10909</c:v>
                </c:pt>
                <c:pt idx="6">
                  <c:v>15835</c:v>
                </c:pt>
                <c:pt idx="7">
                  <c:v>14496</c:v>
                </c:pt>
                <c:pt idx="8">
                  <c:v>14271</c:v>
                </c:pt>
                <c:pt idx="9">
                  <c:v>44691</c:v>
                </c:pt>
                <c:pt idx="10">
                  <c:v>29516</c:v>
                </c:pt>
                <c:pt idx="11">
                  <c:v>49367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29800"/>
        <c:axId val="277631368"/>
      </c:barChart>
      <c:lineChart>
        <c:grouping val="standard"/>
        <c:varyColors val="0"/>
        <c:ser>
          <c:idx val="0"/>
          <c:order val="0"/>
          <c:tx>
            <c:strRef>
              <c:f>[1]PAX!$A$7</c:f>
              <c:strCache>
                <c:ptCount val="1"/>
                <c:pt idx="0">
                  <c:v>Preliminar 2018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chemeClr val="accent4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[1]PAX!$B$5:$M$5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[1]PAX!$B$7:$M$7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629800"/>
        <c:axId val="277631368"/>
      </c:lineChart>
      <c:catAx>
        <c:axId val="277629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7763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631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7762980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34</xdr:row>
      <xdr:rowOff>114300</xdr:rowOff>
    </xdr:from>
    <xdr:to>
      <xdr:col>9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6667500" y="72199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297657</xdr:colOff>
      <xdr:row>10</xdr:row>
      <xdr:rowOff>57150</xdr:rowOff>
    </xdr:from>
    <xdr:to>
      <xdr:col>9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4" name="1 Título"/>
        <xdr:cNvSpPr>
          <a:spLocks noGrp="1"/>
        </xdr:cNvSpPr>
      </xdr:nvSpPr>
      <xdr:spPr bwMode="auto">
        <a:xfrm>
          <a:off x="390525" y="152401"/>
          <a:ext cx="136683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Montserrat" panose="00000500000000000000" pitchFamily="2" charset="0"/>
            </a:rPr>
            <a:t>Puerto Vallarta</a:t>
          </a:r>
          <a:r>
            <a:rPr lang="es-ES">
              <a:latin typeface="Montserrat" panose="00000500000000000000" pitchFamily="2" charset="0"/>
            </a:rPr>
            <a:t/>
          </a:r>
          <a:br>
            <a:rPr lang="es-ES">
              <a:latin typeface="Montserrat" panose="00000500000000000000" pitchFamily="2" charset="0"/>
            </a:rPr>
          </a:br>
          <a:r>
            <a:rPr lang="es-ES" sz="1200">
              <a:latin typeface="Montserrat" panose="00000500000000000000" pitchFamily="2" charset="0"/>
            </a:rPr>
            <a:t>Administración Portuaria Integral Puerto Vallarta, S.A. de C.V.</a:t>
          </a:r>
          <a:endParaRPr lang="es-ES">
            <a:latin typeface="Montserrat" panose="00000500000000000000" pitchFamily="2" charset="0"/>
          </a:endParaRPr>
        </a:p>
      </xdr:txBody>
    </xdr:sp>
    <xdr:clientData/>
  </xdr:twoCellAnchor>
  <xdr:twoCellAnchor>
    <xdr:from>
      <xdr:col>1</xdr:col>
      <xdr:colOff>619125</xdr:colOff>
      <xdr:row>1</xdr:row>
      <xdr:rowOff>178594</xdr:rowOff>
    </xdr:from>
    <xdr:to>
      <xdr:col>3</xdr:col>
      <xdr:colOff>92869</xdr:colOff>
      <xdr:row>4</xdr:row>
      <xdr:rowOff>283369</xdr:rowOff>
    </xdr:to>
    <xdr:cxnSp macro="">
      <xdr:nvCxnSpPr>
        <xdr:cNvPr id="5" name="9 Conector recto"/>
        <xdr:cNvCxnSpPr/>
      </xdr:nvCxnSpPr>
      <xdr:spPr bwMode="auto">
        <a:xfrm>
          <a:off x="2009775" y="797719"/>
          <a:ext cx="13025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13</xdr:col>
      <xdr:colOff>183886</xdr:colOff>
      <xdr:row>0</xdr:row>
      <xdr:rowOff>119062</xdr:rowOff>
    </xdr:from>
    <xdr:to>
      <xdr:col>14</xdr:col>
      <xdr:colOff>674106</xdr:colOff>
      <xdr:row>1</xdr:row>
      <xdr:rowOff>523875</xdr:rowOff>
    </xdr:to>
    <xdr:pic>
      <xdr:nvPicPr>
        <xdr:cNvPr id="6" name="1 Imagen" descr="Logo API Puerto Vallarta.jpg"/>
        <xdr:cNvPicPr/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767469" y="119062"/>
          <a:ext cx="1421554" cy="1029230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0</xdr:row>
      <xdr:rowOff>158750</xdr:rowOff>
    </xdr:from>
    <xdr:to>
      <xdr:col>1</xdr:col>
      <xdr:colOff>413196</xdr:colOff>
      <xdr:row>2</xdr:row>
      <xdr:rowOff>5292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2916" y="158750"/>
          <a:ext cx="1750930" cy="9990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>
        <row r="7">
          <cell r="C7">
            <v>22</v>
          </cell>
          <cell r="D7">
            <v>13</v>
          </cell>
          <cell r="E7">
            <v>14</v>
          </cell>
          <cell r="F7">
            <v>14</v>
          </cell>
          <cell r="G7">
            <v>10</v>
          </cell>
          <cell r="I7">
            <v>4</v>
          </cell>
          <cell r="J7">
            <v>4</v>
          </cell>
          <cell r="K7">
            <v>5</v>
          </cell>
          <cell r="L7">
            <v>16</v>
          </cell>
          <cell r="M7">
            <v>11</v>
          </cell>
          <cell r="N7">
            <v>20</v>
          </cell>
        </row>
      </sheetData>
      <sheetData sheetId="1">
        <row r="5">
          <cell r="B5" t="str">
            <v>E</v>
          </cell>
          <cell r="C5" t="str">
            <v>F</v>
          </cell>
          <cell r="D5" t="str">
            <v>M</v>
          </cell>
          <cell r="E5" t="str">
            <v>A</v>
          </cell>
          <cell r="F5" t="str">
            <v>M</v>
          </cell>
          <cell r="G5" t="str">
            <v>J</v>
          </cell>
          <cell r="H5" t="str">
            <v>J</v>
          </cell>
          <cell r="I5" t="str">
            <v>A</v>
          </cell>
          <cell r="J5" t="str">
            <v>S</v>
          </cell>
          <cell r="K5" t="str">
            <v>O</v>
          </cell>
          <cell r="L5" t="str">
            <v>N</v>
          </cell>
          <cell r="M5" t="str">
            <v>D</v>
          </cell>
        </row>
        <row r="7">
          <cell r="A7" t="str">
            <v>Preliminar 2018</v>
          </cell>
          <cell r="B7">
            <v>51370</v>
          </cell>
          <cell r="C7">
            <v>30355</v>
          </cell>
          <cell r="D7">
            <v>32690</v>
          </cell>
          <cell r="E7">
            <v>32690</v>
          </cell>
          <cell r="F7">
            <v>23350</v>
          </cell>
          <cell r="G7">
            <v>9340</v>
          </cell>
          <cell r="H7">
            <v>9340</v>
          </cell>
          <cell r="I7">
            <v>9340</v>
          </cell>
          <cell r="J7">
            <v>11675</v>
          </cell>
          <cell r="K7">
            <v>37360</v>
          </cell>
          <cell r="L7">
            <v>29700</v>
          </cell>
          <cell r="M7">
            <v>54000</v>
          </cell>
        </row>
        <row r="8">
          <cell r="A8" t="str">
            <v>REAL 2017</v>
          </cell>
          <cell r="B8">
            <v>38581</v>
          </cell>
          <cell r="C8">
            <v>32457</v>
          </cell>
          <cell r="D8">
            <v>39474</v>
          </cell>
          <cell r="E8">
            <v>40128</v>
          </cell>
          <cell r="F8">
            <v>17451</v>
          </cell>
          <cell r="G8">
            <v>10747</v>
          </cell>
          <cell r="H8">
            <v>10486</v>
          </cell>
          <cell r="I8">
            <v>10452</v>
          </cell>
          <cell r="J8">
            <v>13980</v>
          </cell>
          <cell r="K8">
            <v>42685</v>
          </cell>
          <cell r="L8">
            <v>37350</v>
          </cell>
          <cell r="M8">
            <v>44747</v>
          </cell>
        </row>
        <row r="9">
          <cell r="A9" t="str">
            <v>REAL 2018</v>
          </cell>
          <cell r="B9">
            <v>47564</v>
          </cell>
          <cell r="C9">
            <v>33409</v>
          </cell>
          <cell r="D9">
            <v>40811</v>
          </cell>
          <cell r="E9">
            <v>33691</v>
          </cell>
          <cell r="F9">
            <v>26252</v>
          </cell>
          <cell r="G9">
            <v>10909</v>
          </cell>
          <cell r="H9">
            <v>15835</v>
          </cell>
          <cell r="I9">
            <v>14496</v>
          </cell>
          <cell r="J9">
            <v>14271</v>
          </cell>
          <cell r="K9">
            <v>44691</v>
          </cell>
          <cell r="L9">
            <v>29516</v>
          </cell>
          <cell r="M9">
            <v>49367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tabSelected="1" zoomScale="90" zoomScaleNormal="90" workbookViewId="0">
      <selection activeCell="R20" sqref="R20"/>
    </sheetView>
  </sheetViews>
  <sheetFormatPr baseColWidth="10" defaultColWidth="11.42578125" defaultRowHeight="12.75" x14ac:dyDescent="0.2"/>
  <cols>
    <col min="1" max="1" width="20.85546875" customWidth="1"/>
    <col min="2" max="2" width="14.28515625" customWidth="1"/>
    <col min="3" max="3" width="13.140625" customWidth="1"/>
    <col min="4" max="4" width="15.28515625" customWidth="1"/>
    <col min="5" max="5" width="12.7109375" customWidth="1"/>
    <col min="6" max="6" width="13.5703125" customWidth="1"/>
    <col min="7" max="7" width="13.85546875" customWidth="1"/>
    <col min="8" max="8" width="12.85546875" customWidth="1"/>
    <col min="9" max="9" width="13" customWidth="1"/>
    <col min="10" max="10" width="12.7109375" customWidth="1"/>
    <col min="11" max="11" width="13" customWidth="1"/>
    <col min="12" max="12" width="13.5703125" customWidth="1"/>
    <col min="13" max="13" width="19.85546875" customWidth="1"/>
    <col min="14" max="14" width="14" customWidth="1"/>
    <col min="15" max="15" width="15.28515625" customWidth="1"/>
    <col min="16" max="16" width="13.140625" customWidth="1"/>
  </cols>
  <sheetData>
    <row r="1" spans="1:18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</row>
    <row r="2" spans="1:18" ht="42" customHeight="1" x14ac:dyDescent="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ht="6.75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8" ht="15" customHeight="1" thickTop="1" x14ac:dyDescent="0.2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26.25" customHeight="1" x14ac:dyDescent="0.35">
      <c r="A5" s="8"/>
      <c r="B5" s="66" t="s">
        <v>1</v>
      </c>
      <c r="C5" s="66" t="s">
        <v>2</v>
      </c>
      <c r="D5" s="66" t="s">
        <v>3</v>
      </c>
      <c r="E5" s="66" t="s">
        <v>4</v>
      </c>
      <c r="F5" s="66" t="s">
        <v>3</v>
      </c>
      <c r="G5" s="66" t="s">
        <v>5</v>
      </c>
      <c r="H5" s="66" t="s">
        <v>5</v>
      </c>
      <c r="I5" s="66" t="s">
        <v>4</v>
      </c>
      <c r="J5" s="66" t="s">
        <v>6</v>
      </c>
      <c r="K5" s="66" t="s">
        <v>7</v>
      </c>
      <c r="L5" s="66" t="s">
        <v>8</v>
      </c>
      <c r="M5" s="66" t="s">
        <v>9</v>
      </c>
      <c r="N5" s="67" t="s">
        <v>10</v>
      </c>
      <c r="O5" s="67" t="s">
        <v>11</v>
      </c>
      <c r="P5" s="9"/>
    </row>
    <row r="6" spans="1:18" ht="15" customHeight="1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9"/>
    </row>
    <row r="7" spans="1:18" ht="18" hidden="1" customHeight="1" x14ac:dyDescent="0.3">
      <c r="A7" s="12" t="s">
        <v>12</v>
      </c>
      <c r="B7" s="13">
        <f>2335*[1]CRUCEROS!C7</f>
        <v>51370</v>
      </c>
      <c r="C7" s="13">
        <f>2335*[1]CRUCEROS!D7</f>
        <v>30355</v>
      </c>
      <c r="D7" s="13">
        <f>2335*[1]CRUCEROS!E7</f>
        <v>32690</v>
      </c>
      <c r="E7" s="13">
        <f>2335*[1]CRUCEROS!F7</f>
        <v>32690</v>
      </c>
      <c r="F7" s="13">
        <f>2335*[1]CRUCEROS!G7</f>
        <v>23350</v>
      </c>
      <c r="G7" s="13">
        <f>2335*[1]CRUCEROS!I7</f>
        <v>9340</v>
      </c>
      <c r="H7" s="13">
        <f>2335*[1]CRUCEROS!I7</f>
        <v>9340</v>
      </c>
      <c r="I7" s="13">
        <f>2335*[1]CRUCEROS!J7</f>
        <v>9340</v>
      </c>
      <c r="J7" s="13">
        <f>2335*[1]CRUCEROS!K7</f>
        <v>11675</v>
      </c>
      <c r="K7" s="13">
        <f>2335*[1]CRUCEROS!L7</f>
        <v>37360</v>
      </c>
      <c r="L7" s="13">
        <f>2700*[1]CRUCEROS!M7</f>
        <v>29700</v>
      </c>
      <c r="M7" s="13">
        <f>2700*[1]CRUCEROS!N7</f>
        <v>54000</v>
      </c>
      <c r="N7" s="14">
        <f>SUM(B7:M7)</f>
        <v>331210</v>
      </c>
      <c r="O7" s="14">
        <f>SUM(B7:M7)</f>
        <v>331210</v>
      </c>
      <c r="P7" s="9"/>
    </row>
    <row r="8" spans="1:18" ht="18" customHeight="1" x14ac:dyDescent="0.3">
      <c r="A8" s="15" t="s">
        <v>13</v>
      </c>
      <c r="B8" s="16">
        <v>38581</v>
      </c>
      <c r="C8" s="16">
        <v>32457</v>
      </c>
      <c r="D8" s="16">
        <v>39474</v>
      </c>
      <c r="E8" s="16">
        <v>40128</v>
      </c>
      <c r="F8" s="16">
        <v>17451</v>
      </c>
      <c r="G8" s="16">
        <v>10747</v>
      </c>
      <c r="H8" s="16">
        <v>10486</v>
      </c>
      <c r="I8" s="16">
        <v>10452</v>
      </c>
      <c r="J8" s="16">
        <v>13980</v>
      </c>
      <c r="K8" s="16">
        <v>42685</v>
      </c>
      <c r="L8" s="16">
        <v>37350</v>
      </c>
      <c r="M8" s="16">
        <v>44747</v>
      </c>
      <c r="N8" s="17">
        <f>SUM(B8:M8)</f>
        <v>338538</v>
      </c>
      <c r="O8" s="18">
        <f>SUM(B8:M8)</f>
        <v>338538</v>
      </c>
      <c r="P8" s="19"/>
    </row>
    <row r="9" spans="1:18" ht="18" customHeight="1" x14ac:dyDescent="0.45">
      <c r="A9" s="20" t="s">
        <v>14</v>
      </c>
      <c r="B9" s="16">
        <v>47564</v>
      </c>
      <c r="C9" s="16">
        <v>33409</v>
      </c>
      <c r="D9" s="16">
        <v>40811</v>
      </c>
      <c r="E9" s="16">
        <v>33691</v>
      </c>
      <c r="F9" s="16">
        <v>26252</v>
      </c>
      <c r="G9" s="16">
        <v>10909</v>
      </c>
      <c r="H9" s="16">
        <v>15835</v>
      </c>
      <c r="I9" s="16">
        <v>14496</v>
      </c>
      <c r="J9" s="16">
        <v>14271</v>
      </c>
      <c r="K9" s="16">
        <v>44691</v>
      </c>
      <c r="L9" s="16">
        <v>29516</v>
      </c>
      <c r="M9" s="16">
        <v>49367</v>
      </c>
      <c r="N9" s="21">
        <f>SUM(B9:M9)</f>
        <v>360812</v>
      </c>
      <c r="O9" s="22">
        <f>SUM(B9:M9)</f>
        <v>360812</v>
      </c>
      <c r="P9" s="23"/>
    </row>
    <row r="10" spans="1:18" ht="15" customHeight="1" x14ac:dyDescent="0.3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9"/>
      <c r="O10" s="26"/>
      <c r="P10" s="26"/>
      <c r="Q10" s="27"/>
      <c r="R10" s="28"/>
    </row>
    <row r="11" spans="1:18" ht="15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29"/>
      <c r="L11" s="19"/>
      <c r="M11" s="25"/>
      <c r="N11" s="19"/>
      <c r="O11" s="19"/>
      <c r="P11" s="26"/>
      <c r="Q11" s="27"/>
    </row>
    <row r="12" spans="1:18" ht="1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9"/>
      <c r="O12" s="9"/>
      <c r="P12" s="26"/>
    </row>
    <row r="13" spans="1:18" ht="17.25" customHeight="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30" t="s">
        <v>15</v>
      </c>
      <c r="L13" s="31"/>
      <c r="M13" s="31"/>
      <c r="N13" s="31"/>
      <c r="O13" s="32" t="s">
        <v>16</v>
      </c>
      <c r="P13" s="26"/>
    </row>
    <row r="14" spans="1:18" ht="17.25" customHeigh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33" t="s">
        <v>17</v>
      </c>
      <c r="L14" s="34"/>
      <c r="M14" s="34"/>
      <c r="N14" s="34"/>
      <c r="O14" s="35" t="s">
        <v>18</v>
      </c>
      <c r="P14" s="9"/>
    </row>
    <row r="15" spans="1:18" ht="18.75" hidden="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36" t="str">
        <f>+A7</f>
        <v>Preliminar 2018</v>
      </c>
      <c r="L15" s="37"/>
      <c r="M15" s="38">
        <f>N7</f>
        <v>331210</v>
      </c>
      <c r="N15" s="39"/>
      <c r="O15" s="40">
        <f>(M17-M15)/M15</f>
        <v>8.937532079345431E-2</v>
      </c>
      <c r="P15" s="26"/>
    </row>
    <row r="16" spans="1:18" ht="18.75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41" t="str">
        <f>+A8</f>
        <v>REAL 2017</v>
      </c>
      <c r="L16" s="42"/>
      <c r="M16" s="43">
        <f>N8</f>
        <v>338538</v>
      </c>
      <c r="N16" s="44"/>
      <c r="O16" s="45">
        <f>(M17-M16)/M16</f>
        <v>6.5794681837784821E-2</v>
      </c>
      <c r="P16" s="46"/>
    </row>
    <row r="17" spans="1:17" ht="18.75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20" t="str">
        <f>+A9</f>
        <v>REAL 2018</v>
      </c>
      <c r="L17" s="47"/>
      <c r="M17" s="48">
        <f>N9</f>
        <v>360812</v>
      </c>
      <c r="N17" s="49"/>
      <c r="O17" s="50"/>
      <c r="P17" s="46"/>
    </row>
    <row r="18" spans="1:17" ht="18.75" x14ac:dyDescent="0.3">
      <c r="A18" s="9"/>
      <c r="B18" s="9"/>
      <c r="C18" s="9"/>
      <c r="D18" s="9"/>
      <c r="E18" s="9"/>
      <c r="F18" s="9"/>
      <c r="G18" s="9"/>
      <c r="H18" s="9"/>
      <c r="I18" s="9"/>
      <c r="J18" s="51"/>
      <c r="K18" s="52"/>
      <c r="L18" s="52"/>
      <c r="M18" s="53"/>
      <c r="N18" s="52"/>
      <c r="O18" s="52"/>
      <c r="P18" s="54"/>
    </row>
    <row r="19" spans="1:17" ht="18.75" x14ac:dyDescent="0.35">
      <c r="A19" s="9"/>
      <c r="B19" s="9"/>
      <c r="C19" s="9"/>
      <c r="D19" s="9"/>
      <c r="E19" s="9"/>
      <c r="F19" s="9"/>
      <c r="G19" s="9"/>
      <c r="H19" s="9"/>
      <c r="I19" s="9"/>
      <c r="J19" s="51"/>
      <c r="K19" s="30" t="s">
        <v>15</v>
      </c>
      <c r="L19" s="31"/>
      <c r="M19" s="31"/>
      <c r="N19" s="31"/>
      <c r="O19" s="32" t="s">
        <v>16</v>
      </c>
      <c r="P19" s="55"/>
    </row>
    <row r="20" spans="1:17" ht="18.75" x14ac:dyDescent="0.35">
      <c r="A20" s="9"/>
      <c r="B20" s="9"/>
      <c r="C20" s="9"/>
      <c r="D20" s="9"/>
      <c r="E20" s="9"/>
      <c r="F20" s="9"/>
      <c r="G20" s="9"/>
      <c r="H20" s="9"/>
      <c r="I20" s="9"/>
      <c r="J20" s="51"/>
      <c r="K20" s="33" t="s">
        <v>19</v>
      </c>
      <c r="L20" s="34"/>
      <c r="M20" s="34"/>
      <c r="N20" s="34"/>
      <c r="O20" s="35" t="s">
        <v>18</v>
      </c>
      <c r="P20" s="55"/>
      <c r="Q20" s="56"/>
    </row>
    <row r="21" spans="1:17" ht="17.25" hidden="1" customHeight="1" x14ac:dyDescent="0.35">
      <c r="A21" s="9"/>
      <c r="B21" s="9"/>
      <c r="C21" s="9"/>
      <c r="D21" s="9"/>
      <c r="E21" s="9"/>
      <c r="F21" s="9"/>
      <c r="G21" s="9"/>
      <c r="H21" s="9"/>
      <c r="I21" s="9"/>
      <c r="J21" s="51"/>
      <c r="K21" s="36" t="str">
        <f>+A7</f>
        <v>Preliminar 2018</v>
      </c>
      <c r="L21" s="37"/>
      <c r="M21" s="38">
        <f>O7</f>
        <v>331210</v>
      </c>
      <c r="N21" s="39"/>
      <c r="O21" s="40">
        <f>(M23-M21)/M21</f>
        <v>8.937532079345431E-2</v>
      </c>
      <c r="P21" s="55"/>
      <c r="Q21" s="57"/>
    </row>
    <row r="22" spans="1:17" ht="15.75" customHeight="1" x14ac:dyDescent="0.35">
      <c r="A22" s="9"/>
      <c r="B22" s="9"/>
      <c r="C22" s="9"/>
      <c r="D22" s="9"/>
      <c r="E22" s="9"/>
      <c r="F22" s="9"/>
      <c r="G22" s="9"/>
      <c r="H22" s="9"/>
      <c r="I22" s="9"/>
      <c r="J22" s="51"/>
      <c r="K22" s="41" t="str">
        <f>+A8</f>
        <v>REAL 2017</v>
      </c>
      <c r="L22" s="42"/>
      <c r="M22" s="43">
        <f>O8</f>
        <v>338538</v>
      </c>
      <c r="N22" s="44"/>
      <c r="O22" s="45">
        <f>(M23-M22)/M22</f>
        <v>6.5794681837784821E-2</v>
      </c>
      <c r="P22" s="55"/>
    </row>
    <row r="23" spans="1:17" ht="15.75" customHeight="1" x14ac:dyDescent="0.35">
      <c r="A23" s="9"/>
      <c r="B23" s="9"/>
      <c r="C23" s="9"/>
      <c r="D23" s="9"/>
      <c r="E23" s="9"/>
      <c r="F23" s="9"/>
      <c r="G23" s="9"/>
      <c r="H23" s="9"/>
      <c r="I23" s="9"/>
      <c r="J23" s="51"/>
      <c r="K23" s="20" t="str">
        <f>+A9</f>
        <v>REAL 2018</v>
      </c>
      <c r="L23" s="47"/>
      <c r="M23" s="48">
        <f>O9</f>
        <v>360812</v>
      </c>
      <c r="N23" s="49"/>
      <c r="O23" s="50"/>
      <c r="P23" s="55"/>
    </row>
    <row r="24" spans="1:17" ht="17.2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51"/>
      <c r="K24" s="58"/>
      <c r="L24" s="58"/>
      <c r="M24" s="58"/>
      <c r="N24" s="58"/>
      <c r="O24" s="58"/>
      <c r="P24" s="55"/>
    </row>
    <row r="25" spans="1:17" ht="12.7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51"/>
      <c r="K25" s="59"/>
      <c r="L25" s="59"/>
      <c r="M25" s="59"/>
      <c r="N25" s="59"/>
      <c r="O25" s="59"/>
      <c r="P25" s="51"/>
    </row>
    <row r="26" spans="1:17" ht="15" x14ac:dyDescent="0.3">
      <c r="A26" s="9"/>
      <c r="B26" s="9"/>
      <c r="C26" s="9"/>
      <c r="D26" s="9"/>
      <c r="E26" s="9"/>
      <c r="F26" s="9"/>
      <c r="G26" s="9"/>
      <c r="H26" s="9"/>
      <c r="I26" s="9"/>
      <c r="J26" s="51"/>
      <c r="K26" s="60"/>
      <c r="L26" s="60"/>
      <c r="M26" s="60"/>
      <c r="N26" s="60"/>
      <c r="O26" s="60"/>
      <c r="P26" s="51"/>
    </row>
    <row r="27" spans="1:17" ht="15" x14ac:dyDescent="0.3">
      <c r="A27" s="9"/>
      <c r="B27" s="9"/>
      <c r="C27" s="9"/>
      <c r="D27" s="9"/>
      <c r="E27" s="9"/>
      <c r="F27" s="9"/>
      <c r="G27" s="9"/>
      <c r="H27" s="9"/>
      <c r="I27" s="9"/>
      <c r="J27" s="51"/>
      <c r="K27" s="60"/>
      <c r="L27" s="60"/>
      <c r="M27" s="60"/>
      <c r="N27" s="60"/>
      <c r="O27" s="60"/>
      <c r="P27" s="51"/>
    </row>
    <row r="28" spans="1:17" ht="15" x14ac:dyDescent="0.3">
      <c r="A28" s="9"/>
      <c r="B28" s="9"/>
      <c r="C28" s="9"/>
      <c r="D28" s="9"/>
      <c r="E28" s="9"/>
      <c r="F28" s="9"/>
      <c r="G28" s="9"/>
      <c r="H28" s="9"/>
      <c r="I28" s="9"/>
      <c r="J28" s="51"/>
      <c r="K28" s="60"/>
      <c r="L28" s="60"/>
      <c r="M28" s="60"/>
      <c r="N28" s="60"/>
      <c r="O28" s="60"/>
      <c r="P28" s="51"/>
    </row>
    <row r="29" spans="1:17" ht="15" x14ac:dyDescent="0.3">
      <c r="A29" s="9"/>
      <c r="B29" s="9"/>
      <c r="C29" s="9"/>
      <c r="D29" s="9"/>
      <c r="E29" s="9"/>
      <c r="F29" s="9"/>
      <c r="G29" s="9"/>
      <c r="H29" s="9"/>
      <c r="I29" s="9"/>
      <c r="J29" s="51"/>
      <c r="K29" s="60"/>
      <c r="L29" s="60"/>
      <c r="M29" s="60"/>
      <c r="N29" s="60"/>
      <c r="O29" s="60"/>
      <c r="P29" s="51"/>
    </row>
    <row r="30" spans="1:17" ht="15" x14ac:dyDescent="0.3">
      <c r="A30" s="9"/>
      <c r="B30" s="9"/>
      <c r="C30" s="9"/>
      <c r="D30" s="9"/>
      <c r="E30" s="9"/>
      <c r="F30" s="9"/>
      <c r="G30" s="9"/>
      <c r="H30" s="9"/>
      <c r="I30" s="9"/>
      <c r="J30" s="51"/>
      <c r="K30" s="60"/>
      <c r="L30" s="60"/>
      <c r="M30" s="60"/>
      <c r="N30" s="60"/>
      <c r="O30" s="60"/>
      <c r="P30" s="51"/>
    </row>
    <row r="31" spans="1:17" ht="15" x14ac:dyDescent="0.3">
      <c r="A31" s="9"/>
      <c r="B31" s="9"/>
      <c r="C31" s="9"/>
      <c r="D31" s="9"/>
      <c r="E31" s="9"/>
      <c r="F31" s="9"/>
      <c r="G31" s="9"/>
      <c r="H31" s="9"/>
      <c r="I31" s="9"/>
      <c r="J31" s="51"/>
      <c r="K31" s="60"/>
      <c r="L31" s="60"/>
      <c r="M31" s="60"/>
      <c r="N31" s="60"/>
      <c r="O31" s="60"/>
      <c r="P31" s="51"/>
    </row>
    <row r="32" spans="1:17" ht="15" x14ac:dyDescent="0.3">
      <c r="A32" s="9"/>
      <c r="B32" s="9"/>
      <c r="C32" s="9"/>
      <c r="D32" s="9"/>
      <c r="E32" s="9"/>
      <c r="F32" s="9"/>
      <c r="G32" s="9"/>
      <c r="H32" s="9"/>
      <c r="I32" s="9"/>
      <c r="J32" s="51"/>
      <c r="K32" s="60"/>
      <c r="L32" s="60"/>
      <c r="M32" s="60"/>
      <c r="N32" s="60"/>
      <c r="O32" s="60"/>
      <c r="P32" s="51"/>
    </row>
    <row r="33" spans="1:16" ht="15" x14ac:dyDescent="0.3">
      <c r="A33" s="9"/>
      <c r="B33" s="9"/>
      <c r="C33" s="9"/>
      <c r="D33" s="9"/>
      <c r="E33" s="9"/>
      <c r="F33" s="9"/>
      <c r="G33" s="9"/>
      <c r="H33" s="9"/>
      <c r="I33" s="9"/>
      <c r="J33" s="51"/>
      <c r="K33" s="60"/>
      <c r="L33" s="60"/>
      <c r="M33" s="60"/>
      <c r="N33" s="60"/>
      <c r="O33" s="60"/>
      <c r="P33" s="51"/>
    </row>
    <row r="34" spans="1:16" ht="15" x14ac:dyDescent="0.3">
      <c r="A34" s="9"/>
      <c r="B34" s="9"/>
      <c r="C34" s="9"/>
      <c r="D34" s="9"/>
      <c r="E34" s="9"/>
      <c r="F34" s="9"/>
      <c r="G34" s="9"/>
      <c r="H34" s="9"/>
      <c r="I34" s="9"/>
      <c r="J34" s="51"/>
      <c r="K34" s="60"/>
      <c r="L34" s="60"/>
      <c r="M34" s="60"/>
      <c r="N34" s="60"/>
      <c r="O34" s="60"/>
      <c r="P34" s="51"/>
    </row>
    <row r="35" spans="1:16" ht="15" x14ac:dyDescent="0.3">
      <c r="A35" s="9"/>
      <c r="B35" s="9"/>
      <c r="C35" s="9"/>
      <c r="D35" s="9"/>
      <c r="E35" s="9"/>
      <c r="F35" s="9"/>
      <c r="G35" s="9"/>
      <c r="H35" s="9"/>
      <c r="I35" s="9"/>
      <c r="J35" s="51"/>
      <c r="K35" s="60"/>
      <c r="L35" s="60"/>
      <c r="M35" s="60"/>
      <c r="N35" s="60"/>
      <c r="O35" s="60"/>
      <c r="P35" s="51"/>
    </row>
    <row r="36" spans="1:16" ht="15" x14ac:dyDescent="0.3">
      <c r="A36" s="9"/>
      <c r="B36" s="9"/>
      <c r="C36" s="9"/>
      <c r="D36" s="9"/>
      <c r="E36" s="9"/>
      <c r="F36" s="9"/>
      <c r="G36" s="9"/>
      <c r="H36" s="9"/>
      <c r="I36" s="9"/>
      <c r="J36" s="51"/>
      <c r="K36" s="60"/>
      <c r="L36" s="60"/>
      <c r="M36" s="60"/>
      <c r="N36" s="60"/>
      <c r="O36" s="60"/>
      <c r="P36" s="51"/>
    </row>
    <row r="37" spans="1:16" ht="1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8.75" x14ac:dyDescent="0.35">
      <c r="A39" s="9"/>
      <c r="B39" s="9"/>
      <c r="C39" s="9"/>
      <c r="D39" s="9"/>
      <c r="E39" s="9"/>
      <c r="F39" s="9"/>
      <c r="G39" s="8"/>
      <c r="H39" s="9"/>
      <c r="I39" s="9"/>
      <c r="J39" s="9"/>
      <c r="K39" s="9"/>
      <c r="L39" s="9"/>
      <c r="M39" s="9"/>
      <c r="N39" s="9"/>
      <c r="O39" s="9"/>
      <c r="P39" s="9"/>
    </row>
    <row r="40" spans="1:16" ht="18.75" x14ac:dyDescent="0.35">
      <c r="A40" s="9"/>
      <c r="B40" s="9"/>
      <c r="C40" s="9"/>
      <c r="D40" s="9"/>
      <c r="E40" s="9"/>
      <c r="F40" s="9"/>
      <c r="G40" s="8"/>
      <c r="H40" s="9"/>
      <c r="I40" s="9"/>
      <c r="J40" s="9"/>
      <c r="K40" s="9"/>
      <c r="L40" s="9"/>
      <c r="M40" s="9"/>
      <c r="N40" s="9"/>
      <c r="O40" s="9"/>
      <c r="P40" s="9"/>
    </row>
    <row r="41" spans="1:16" ht="18.75" x14ac:dyDescent="0.35">
      <c r="A41" s="9"/>
      <c r="B41" s="9"/>
      <c r="C41" s="9"/>
      <c r="D41" s="9"/>
      <c r="E41" s="9"/>
      <c r="F41" s="9"/>
      <c r="G41" s="8"/>
      <c r="H41" s="9"/>
      <c r="I41" s="9"/>
      <c r="J41" s="9"/>
      <c r="K41" s="9"/>
      <c r="L41" s="9"/>
      <c r="M41" s="26"/>
      <c r="N41" s="9"/>
      <c r="O41" s="9"/>
      <c r="P41" s="9"/>
    </row>
    <row r="42" spans="1:16" ht="18.75" x14ac:dyDescent="0.35">
      <c r="A42" s="9"/>
      <c r="B42" s="9"/>
      <c r="C42" s="9"/>
      <c r="D42" s="9"/>
      <c r="E42" s="9"/>
      <c r="F42" s="9"/>
      <c r="G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18.75" x14ac:dyDescent="0.35">
      <c r="A43" s="9"/>
      <c r="B43" s="9"/>
      <c r="C43" s="9"/>
      <c r="D43" s="9"/>
      <c r="E43" s="9"/>
      <c r="F43" s="9"/>
      <c r="G43" s="61"/>
      <c r="H43" s="9"/>
      <c r="I43" s="9"/>
      <c r="J43" s="9"/>
      <c r="K43" s="9"/>
      <c r="L43" s="9"/>
      <c r="M43" s="9"/>
      <c r="N43" s="9"/>
      <c r="O43" s="9"/>
      <c r="P43" s="9"/>
    </row>
    <row r="46" spans="1:16" x14ac:dyDescent="0.2">
      <c r="E46" s="27"/>
    </row>
    <row r="47" spans="1:16" x14ac:dyDescent="0.2">
      <c r="D47" s="28"/>
    </row>
    <row r="48" spans="1:16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8" x14ac:dyDescent="0.25">
      <c r="A49" s="62"/>
      <c r="B49" s="62"/>
      <c r="C49" s="63" t="s">
        <v>20</v>
      </c>
      <c r="D49" s="63"/>
      <c r="E49" s="63"/>
      <c r="F49" s="63">
        <f>91667</f>
        <v>91667</v>
      </c>
      <c r="G49" s="63"/>
      <c r="H49" s="64"/>
      <c r="I49" s="64"/>
      <c r="J49" s="64"/>
      <c r="K49" s="64"/>
      <c r="L49" s="64"/>
      <c r="M49" s="64"/>
    </row>
    <row r="50" spans="1:13" ht="18" x14ac:dyDescent="0.25">
      <c r="A50" s="62"/>
      <c r="B50" s="62"/>
      <c r="C50" s="63"/>
      <c r="D50" s="63"/>
      <c r="E50" s="63"/>
      <c r="F50" s="63"/>
      <c r="G50" s="63"/>
      <c r="H50" s="64"/>
      <c r="I50" s="64"/>
      <c r="J50" s="64"/>
      <c r="K50" s="64" t="s">
        <v>21</v>
      </c>
      <c r="L50" s="64"/>
      <c r="M50" s="64"/>
    </row>
    <row r="51" spans="1:13" ht="18" x14ac:dyDescent="0.25">
      <c r="A51" s="62"/>
      <c r="B51" s="62"/>
      <c r="C51" s="63" t="s">
        <v>22</v>
      </c>
      <c r="D51" s="63"/>
      <c r="E51" s="65">
        <f>SUM(B7:G7)</f>
        <v>179795</v>
      </c>
      <c r="F51" s="63"/>
      <c r="G51" s="63"/>
      <c r="H51" s="64"/>
      <c r="I51" s="64"/>
      <c r="J51" s="64"/>
      <c r="K51" s="64"/>
      <c r="L51" s="64"/>
      <c r="M51" s="64"/>
    </row>
    <row r="52" spans="1:13" ht="18" x14ac:dyDescent="0.25">
      <c r="A52" s="62"/>
      <c r="B52" s="62"/>
      <c r="C52" s="63">
        <v>2008</v>
      </c>
      <c r="D52" s="63"/>
      <c r="E52" s="65">
        <f>SUM(B8:G8)</f>
        <v>178838</v>
      </c>
      <c r="F52" s="63"/>
      <c r="G52" s="63"/>
      <c r="H52" s="64"/>
      <c r="I52" s="64"/>
      <c r="J52" s="64"/>
      <c r="K52" s="64"/>
      <c r="L52" s="64"/>
      <c r="M52" s="64"/>
    </row>
    <row r="53" spans="1:13" ht="18" x14ac:dyDescent="0.25">
      <c r="A53" s="62"/>
      <c r="B53" s="62"/>
      <c r="C53" s="63">
        <v>2009</v>
      </c>
      <c r="D53" s="63"/>
      <c r="E53" s="65">
        <f>SUM(B9:G9)</f>
        <v>192636</v>
      </c>
      <c r="F53" s="63"/>
      <c r="G53" s="63"/>
      <c r="H53" s="64"/>
      <c r="I53" s="64"/>
      <c r="J53" s="64"/>
      <c r="K53" s="64"/>
      <c r="L53" s="64"/>
      <c r="M53" s="64"/>
    </row>
    <row r="54" spans="1:13" ht="15" x14ac:dyDescent="0.2">
      <c r="A54" s="62"/>
      <c r="B54" s="6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15" x14ac:dyDescent="0.2">
      <c r="A55" s="62"/>
      <c r="B55" s="62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ht="15" x14ac:dyDescent="0.2">
      <c r="A56" s="62"/>
      <c r="B56" s="6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ht="15" x14ac:dyDescent="0.2">
      <c r="A57" s="62"/>
      <c r="B57" s="62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</sheetData>
  <mergeCells count="2">
    <mergeCell ref="A2:O2"/>
    <mergeCell ref="K26:O36"/>
  </mergeCells>
  <printOptions horizontalCentered="1"/>
  <pageMargins left="0.35433070866141736" right="0.39370078740157483" top="0.39370078740157483" bottom="0.98425196850393704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2019-01-07T17:42:58Z</dcterms:created>
  <dcterms:modified xsi:type="dcterms:W3CDTF">2019-01-07T17:43:51Z</dcterms:modified>
</cp:coreProperties>
</file>